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0" yWindow="360" windowWidth="19440" windowHeight="9720" activeTab="1"/>
  </bookViews>
  <sheets>
    <sheet name="Summary" sheetId="4" r:id="rId1"/>
    <sheet name="Income" sheetId="5" r:id="rId2"/>
    <sheet name="Exp" sheetId="1" r:id="rId3"/>
    <sheet name="winter share" sheetId="6" r:id="rId4"/>
  </sheets>
  <definedNames>
    <definedName name="_xlnm.Print_Titles" localSheetId="0">Summary!$1:$3</definedName>
  </definedNames>
  <calcPr calcId="125725"/>
</workbook>
</file>

<file path=xl/calcChain.xml><?xml version="1.0" encoding="utf-8"?>
<calcChain xmlns="http://schemas.openxmlformats.org/spreadsheetml/2006/main">
  <c r="H73" i="1"/>
  <c r="G40" i="4" s="1"/>
  <c r="B32" i="6"/>
  <c r="G55" i="4"/>
  <c r="G124" i="1"/>
  <c r="G39" i="4"/>
  <c r="H81" i="1"/>
  <c r="G38" i="4"/>
  <c r="H71" i="1"/>
  <c r="G37" i="4"/>
  <c r="H62" i="1"/>
  <c r="H25"/>
  <c r="G33" i="4" s="1"/>
  <c r="H56" i="1"/>
  <c r="G36" i="4" s="1"/>
  <c r="H43" i="1"/>
  <c r="G35" i="4" s="1"/>
  <c r="G15"/>
  <c r="G14"/>
  <c r="G9"/>
  <c r="G8"/>
  <c r="G15" i="5"/>
  <c r="G11"/>
  <c r="E49"/>
  <c r="G41"/>
  <c r="G37"/>
  <c r="G28"/>
  <c r="G47" l="1"/>
  <c r="H114" i="1"/>
  <c r="H47" i="4" s="1"/>
  <c r="G126" i="1"/>
  <c r="G25" i="5"/>
  <c r="G7"/>
  <c r="G23" i="4"/>
  <c r="G21"/>
  <c r="G20"/>
  <c r="G12"/>
  <c r="G7"/>
  <c r="F59" i="5"/>
  <c r="G58" s="1"/>
  <c r="G22" i="4" s="1"/>
  <c r="G32" i="5"/>
  <c r="G13" i="4" s="1"/>
  <c r="G11"/>
  <c r="G20" i="5"/>
  <c r="G10" i="4" s="1"/>
  <c r="G120" i="1"/>
  <c r="G118"/>
  <c r="H139"/>
  <c r="H103"/>
  <c r="G43" i="4" s="1"/>
  <c r="H97" i="1"/>
  <c r="G42" i="4" s="1"/>
  <c r="H89" i="1"/>
  <c r="G41" i="4" s="1"/>
  <c r="G10" i="1"/>
  <c r="H34"/>
  <c r="G34" i="4" s="1"/>
  <c r="H15" i="1"/>
  <c r="H131" l="1"/>
  <c r="H50" i="4" s="1"/>
  <c r="G67" i="5"/>
  <c r="H105" i="1"/>
  <c r="H142" s="1"/>
  <c r="H57" i="4"/>
  <c r="G32"/>
  <c r="H45" s="1"/>
  <c r="H52" s="1"/>
  <c r="H25"/>
  <c r="H17"/>
  <c r="H27" l="1"/>
  <c r="H60"/>
  <c r="H63" l="1"/>
</calcChain>
</file>

<file path=xl/sharedStrings.xml><?xml version="1.0" encoding="utf-8"?>
<sst xmlns="http://schemas.openxmlformats.org/spreadsheetml/2006/main" count="233" uniqueCount="180">
  <si>
    <t>Medway Community Farm</t>
  </si>
  <si>
    <t>2011 Budget</t>
  </si>
  <si>
    <t>Cost per share</t>
  </si>
  <si>
    <t># of shares</t>
  </si>
  <si>
    <t>2011 Total</t>
  </si>
  <si>
    <t>Cost per plot</t>
  </si>
  <si>
    <t># of plots</t>
  </si>
  <si>
    <t>CSA Shares (vegetables)</t>
  </si>
  <si>
    <t>CSA Shares (flowers)</t>
  </si>
  <si>
    <t>Plant Sale</t>
  </si>
  <si>
    <t>Farm Stand Sales (vegetables)</t>
  </si>
  <si>
    <t xml:space="preserve">Weekly sales </t>
  </si>
  <si>
    <t>Length of season (weeks)</t>
  </si>
  <si>
    <t>Education programs and workshops</t>
  </si>
  <si>
    <t>Total Income</t>
  </si>
  <si>
    <t>Expenses</t>
  </si>
  <si>
    <t>Fundraisers</t>
  </si>
  <si>
    <t>5K - assumes 200 runners at $25 per runner</t>
  </si>
  <si>
    <t>Summer festival</t>
  </si>
  <si>
    <t>Fall Festival</t>
  </si>
  <si>
    <t>Winter Festival</t>
  </si>
  <si>
    <t>Grants</t>
  </si>
  <si>
    <t>Donations</t>
  </si>
  <si>
    <t>Income</t>
  </si>
  <si>
    <t>Total Expenses</t>
  </si>
  <si>
    <t xml:space="preserve">Labor </t>
  </si>
  <si>
    <t>Farm Manager - Salary</t>
  </si>
  <si>
    <t>Farm Manager payroll taxes and benefits</t>
  </si>
  <si>
    <t>Notes</t>
  </si>
  <si>
    <t>Part time labor</t>
  </si>
  <si>
    <t>assumes rate of $12 per hour - CSA (550 hrs) - $6,600, farm stand vegetables (166 hrs) - $1,992, CSA flowers (90 hrs) - $1,080, farm stand flowers (30 hrs) - $360, plant sale (96 hrs) - $1,152, garden plots (104 hrs) - $1,152, CSA admin (66hrs) - $792</t>
  </si>
  <si>
    <t>Total Labor</t>
  </si>
  <si>
    <t>Miscellaneous</t>
  </si>
  <si>
    <t>Compost</t>
  </si>
  <si>
    <t>assumes $125/month employer contribution for benefits + 10% of salary for payroll taxes.</t>
  </si>
  <si>
    <t>Utilities</t>
  </si>
  <si>
    <t>Electricity</t>
  </si>
  <si>
    <t>Water</t>
  </si>
  <si>
    <t>Other</t>
  </si>
  <si>
    <t>Total Utilities</t>
  </si>
  <si>
    <t>Tools and Supplies</t>
  </si>
  <si>
    <t>Miscellaneous hand tools</t>
  </si>
  <si>
    <t>Supplies</t>
  </si>
  <si>
    <t>Total Tools and Supplies</t>
  </si>
  <si>
    <t>Repairs and Maintenance</t>
  </si>
  <si>
    <t>Miscellaneous R&amp;M</t>
  </si>
  <si>
    <t>Other R&amp;M</t>
  </si>
  <si>
    <t>Total Repairs and Maintenance</t>
  </si>
  <si>
    <t>Infrastructure Costs</t>
  </si>
  <si>
    <t>Greenhouse</t>
  </si>
  <si>
    <t>Farm House Rehab</t>
  </si>
  <si>
    <t>Total Infrastructure Costs</t>
  </si>
  <si>
    <t>Total Cash Disbursements</t>
  </si>
  <si>
    <t>Farming Expenses</t>
  </si>
  <si>
    <t>Education Expenses</t>
  </si>
  <si>
    <t>Programs/workshops</t>
  </si>
  <si>
    <t>Summer Camp</t>
  </si>
  <si>
    <t>Tours</t>
  </si>
  <si>
    <t>Misc. Educational expenses</t>
  </si>
  <si>
    <t>Total Farming Expense</t>
  </si>
  <si>
    <t>Total Education Expense</t>
  </si>
  <si>
    <t>General and Administrative Expenses</t>
  </si>
  <si>
    <t>Website hosting</t>
  </si>
  <si>
    <t>Insurance</t>
  </si>
  <si>
    <t>Marketing Costs</t>
  </si>
  <si>
    <t>Festivals and promotions</t>
  </si>
  <si>
    <t>Admin/Office Supplies</t>
  </si>
  <si>
    <t>Porta Potty rental</t>
  </si>
  <si>
    <t>Misc. General and Administrative Expenses</t>
  </si>
  <si>
    <t>Total General and Administrative Expense</t>
  </si>
  <si>
    <t>Taxes/ Filing Fees</t>
  </si>
  <si>
    <t>Assumes $30 per month fee.</t>
  </si>
  <si>
    <t>Postage/PO Box Rental</t>
  </si>
  <si>
    <t>$92 per year for PO box + $50 for postage.</t>
  </si>
  <si>
    <t>Mass Farm Bureau Dues</t>
  </si>
  <si>
    <t>Quick Books fees</t>
  </si>
  <si>
    <t>Total Income from Farm Operations</t>
  </si>
  <si>
    <t>Total Other Income</t>
  </si>
  <si>
    <t>Net Income</t>
  </si>
  <si>
    <t>Workers Comp Insurance</t>
  </si>
  <si>
    <t>Constant Contact Newsletter</t>
  </si>
  <si>
    <t>Local Harvest memebership</t>
  </si>
  <si>
    <t>Annual CPA fees</t>
  </si>
  <si>
    <t>assumes $20 per month</t>
  </si>
  <si>
    <t>$1,000 for 5K, $400 for fall festival, $500 for misc events</t>
  </si>
  <si>
    <t>Budgeted as a contingency</t>
  </si>
  <si>
    <t>After school program</t>
  </si>
  <si>
    <t>$600 labor plus $200 misc. expenses</t>
  </si>
  <si>
    <t>$2,500 labor plus $500 misc expenses</t>
  </si>
  <si>
    <t>8 week summer camp</t>
  </si>
  <si>
    <t>tours</t>
  </si>
  <si>
    <t>Misc. classes/ workshops</t>
  </si>
  <si>
    <t xml:space="preserve">Garden Plots </t>
  </si>
  <si>
    <t>Number of flats</t>
  </si>
  <si>
    <t>Cost per flat</t>
  </si>
  <si>
    <t>Pick Your Own Flowers</t>
  </si>
  <si>
    <t>Price per stem</t>
  </si>
  <si>
    <t>Number of stems sold</t>
  </si>
  <si>
    <t>Bouquets</t>
  </si>
  <si>
    <t>Price per bouquet</t>
  </si>
  <si>
    <t>Number of bouquets sold</t>
  </si>
  <si>
    <t>Garden Workshop</t>
  </si>
  <si>
    <t>(50 people at $25)</t>
  </si>
  <si>
    <t>CSA (spring share)</t>
  </si>
  <si>
    <t>CSA (winter share)</t>
  </si>
  <si>
    <t>CSA Shares (spring shares)</t>
  </si>
  <si>
    <t>CSA Shares (winter shares)</t>
  </si>
  <si>
    <t>Pick your own Flowers</t>
  </si>
  <si>
    <t>Farm Stand Sales (flowers/bouquets)</t>
  </si>
  <si>
    <t>Bagged Amendments</t>
  </si>
  <si>
    <t>Soil Fertility</t>
  </si>
  <si>
    <t>Cover Crop seeds</t>
  </si>
  <si>
    <t>Fish Emulsion</t>
  </si>
  <si>
    <t>Potting Soil</t>
  </si>
  <si>
    <t>Total Soil Fertility</t>
  </si>
  <si>
    <t>Equipment Costs</t>
  </si>
  <si>
    <t>Maintenance</t>
  </si>
  <si>
    <t>Auto Expense</t>
  </si>
  <si>
    <t>Fuel</t>
  </si>
  <si>
    <t>Misc. Repairs</t>
  </si>
  <si>
    <t>Total Equipment Costs</t>
  </si>
  <si>
    <t>Seeds</t>
  </si>
  <si>
    <t>Total Seeds</t>
  </si>
  <si>
    <t>Vegetable</t>
  </si>
  <si>
    <t>Flower</t>
  </si>
  <si>
    <t>Seed Potatoes</t>
  </si>
  <si>
    <t>Garlic</t>
  </si>
  <si>
    <t>Seedlings?</t>
  </si>
  <si>
    <t>Field Supplies</t>
  </si>
  <si>
    <t>Total Field Supplies</t>
  </si>
  <si>
    <t>Row Cover</t>
  </si>
  <si>
    <t>AG 30 (14x800)</t>
  </si>
  <si>
    <t>AG 19 (83x1000)</t>
  </si>
  <si>
    <t>150x30 Typar</t>
  </si>
  <si>
    <t>Tall Hoops</t>
  </si>
  <si>
    <t>Trellis</t>
  </si>
  <si>
    <t>Mulch</t>
  </si>
  <si>
    <t>Biotelo (5x4000)</t>
  </si>
  <si>
    <t>Pesticides</t>
  </si>
  <si>
    <t>Rototiller</t>
  </si>
  <si>
    <t>Irrigation</t>
  </si>
  <si>
    <t>Total Irrigation</t>
  </si>
  <si>
    <t>T-Tape</t>
  </si>
  <si>
    <t>Fittings</t>
  </si>
  <si>
    <t>Irrigation supplies</t>
  </si>
  <si>
    <t>Farm Stand / CSA supplies</t>
  </si>
  <si>
    <t>Total Farm Stand / CSA Supplies</t>
  </si>
  <si>
    <t>Bags</t>
  </si>
  <si>
    <t>Pint Boxes</t>
  </si>
  <si>
    <t>Bands/Twist Ties</t>
  </si>
  <si>
    <t>CSA Boxes / Bags</t>
  </si>
  <si>
    <t>Farm Stand / CSA Supplies</t>
  </si>
  <si>
    <t>Misc. Tractor Expenses</t>
  </si>
  <si>
    <t>Greenhouse Expenses</t>
  </si>
  <si>
    <t>Total Greenhouse Expenses</t>
  </si>
  <si>
    <t>Wood Stove purchase</t>
  </si>
  <si>
    <t>Wood Stove install</t>
  </si>
  <si>
    <t>Fuel (wood)</t>
  </si>
  <si>
    <t>Flats</t>
  </si>
  <si>
    <t>Misc. Repairs &amp; Maint</t>
  </si>
  <si>
    <t>Town of Medway billed $97 for 2010</t>
  </si>
  <si>
    <t>assumes $30 per month starting in March</t>
  </si>
  <si>
    <t>Remay</t>
  </si>
  <si>
    <t>Plastic</t>
  </si>
  <si>
    <t>Hoops</t>
  </si>
  <si>
    <t>drip tape</t>
  </si>
  <si>
    <t>joints, etc</t>
  </si>
  <si>
    <t>Fertility</t>
  </si>
  <si>
    <t>Potato</t>
  </si>
  <si>
    <t>Marketing</t>
  </si>
  <si>
    <t>rubber bands</t>
  </si>
  <si>
    <t>bags</t>
  </si>
  <si>
    <t>twist ties</t>
  </si>
  <si>
    <t>repairs</t>
  </si>
  <si>
    <t>fuel</t>
  </si>
  <si>
    <t>Capital</t>
  </si>
  <si>
    <t>poles</t>
  </si>
  <si>
    <t>quick hoop bender</t>
  </si>
  <si>
    <t>Winter Share Expenses</t>
  </si>
  <si>
    <t>See next tab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</si>
</sst>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8" formatCode="&quot;$&quot;#,##0.00_);[Red]\(&quot;$&quot;#,##0.00\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8" fontId="0" fillId="0" borderId="0" xfId="0" applyNumberFormat="1"/>
    <xf numFmtId="0" fontId="2" fillId="0" borderId="0" xfId="0" applyFont="1"/>
    <xf numFmtId="8" fontId="2" fillId="0" borderId="0" xfId="0" applyNumberFormat="1" applyFont="1"/>
    <xf numFmtId="8" fontId="1" fillId="0" borderId="0" xfId="0" applyNumberFormat="1" applyFo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8" fontId="2" fillId="0" borderId="0" xfId="0" applyNumberFormat="1" applyFont="1" applyAlignment="1">
      <alignment vertical="top"/>
    </xf>
    <xf numFmtId="8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8" fontId="1" fillId="0" borderId="0" xfId="0" applyNumberFormat="1" applyFont="1" applyAlignment="1">
      <alignment vertical="top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5" fillId="0" borderId="0" xfId="0" applyFont="1"/>
    <xf numFmtId="8" fontId="1" fillId="0" borderId="0" xfId="0" applyNumberFormat="1" applyFont="1" applyBorder="1" applyAlignment="1">
      <alignment vertical="top"/>
    </xf>
    <xf numFmtId="6" fontId="0" fillId="0" borderId="0" xfId="0" applyNumberFormat="1"/>
    <xf numFmtId="0" fontId="6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H63"/>
  <sheetViews>
    <sheetView topLeftCell="A47" zoomScaleNormal="100" workbookViewId="0">
      <selection activeCell="G41" sqref="G41"/>
    </sheetView>
  </sheetViews>
  <sheetFormatPr defaultRowHeight="15"/>
  <cols>
    <col min="1" max="1" width="4.5703125" customWidth="1"/>
    <col min="4" max="4" width="13.5703125" customWidth="1"/>
    <col min="5" max="5" width="9.42578125" customWidth="1"/>
    <col min="6" max="6" width="14.28515625" customWidth="1"/>
    <col min="7" max="7" width="13" bestFit="1" customWidth="1"/>
    <col min="8" max="8" width="16.28515625" bestFit="1" customWidth="1"/>
  </cols>
  <sheetData>
    <row r="1" spans="1:7" ht="18.75">
      <c r="A1" s="7" t="s">
        <v>0</v>
      </c>
      <c r="B1" s="6"/>
      <c r="C1" s="6"/>
      <c r="D1" s="6"/>
      <c r="E1" s="6"/>
      <c r="F1" s="6"/>
      <c r="G1" s="6"/>
    </row>
    <row r="2" spans="1:7" ht="18.75">
      <c r="A2" s="7" t="s">
        <v>1</v>
      </c>
      <c r="B2" s="6"/>
      <c r="C2" s="6"/>
      <c r="D2" s="6"/>
      <c r="E2" s="6"/>
      <c r="F2" s="6"/>
      <c r="G2" s="6"/>
    </row>
    <row r="5" spans="1:7">
      <c r="A5" s="1" t="s">
        <v>23</v>
      </c>
      <c r="G5" s="1" t="s">
        <v>4</v>
      </c>
    </row>
    <row r="6" spans="1:7">
      <c r="A6" s="1"/>
    </row>
    <row r="7" spans="1:7">
      <c r="B7" t="s">
        <v>7</v>
      </c>
      <c r="G7" s="2">
        <f>Income!G7</f>
        <v>40000</v>
      </c>
    </row>
    <row r="8" spans="1:7">
      <c r="B8" t="s">
        <v>105</v>
      </c>
      <c r="G8" s="2">
        <f>Income!G11</f>
        <v>900</v>
      </c>
    </row>
    <row r="9" spans="1:7">
      <c r="B9" t="s">
        <v>106</v>
      </c>
      <c r="G9" s="2">
        <f>Income!G15</f>
        <v>6000</v>
      </c>
    </row>
    <row r="10" spans="1:7">
      <c r="B10" t="s">
        <v>92</v>
      </c>
      <c r="G10" s="2">
        <f>Income!G20</f>
        <v>3000</v>
      </c>
    </row>
    <row r="11" spans="1:7">
      <c r="B11" t="s">
        <v>8</v>
      </c>
      <c r="G11" s="2">
        <f>Income!G25</f>
        <v>1800</v>
      </c>
    </row>
    <row r="12" spans="1:7">
      <c r="B12" t="s">
        <v>9</v>
      </c>
      <c r="G12" s="2">
        <f>Income!G28</f>
        <v>2000</v>
      </c>
    </row>
    <row r="13" spans="1:7">
      <c r="B13" t="s">
        <v>10</v>
      </c>
      <c r="G13" s="2">
        <f>Income!G32</f>
        <v>4000</v>
      </c>
    </row>
    <row r="14" spans="1:7">
      <c r="B14" t="s">
        <v>107</v>
      </c>
      <c r="G14" s="2">
        <f>Income!G37</f>
        <v>206.25</v>
      </c>
    </row>
    <row r="15" spans="1:7">
      <c r="B15" t="s">
        <v>108</v>
      </c>
      <c r="G15" s="2">
        <f>Income!G41</f>
        <v>1000</v>
      </c>
    </row>
    <row r="16" spans="1:7">
      <c r="G16" s="2"/>
    </row>
    <row r="17" spans="1:8">
      <c r="B17" t="s">
        <v>76</v>
      </c>
      <c r="G17" s="2"/>
      <c r="H17" s="2">
        <f>SUM(G7:G16)</f>
        <v>58906.25</v>
      </c>
    </row>
    <row r="18" spans="1:8">
      <c r="G18" s="2"/>
      <c r="H18" s="2"/>
    </row>
    <row r="19" spans="1:8">
      <c r="G19" s="2"/>
      <c r="H19" s="2"/>
    </row>
    <row r="20" spans="1:8">
      <c r="B20" t="s">
        <v>13</v>
      </c>
      <c r="G20" s="2">
        <f>Income!G47</f>
        <v>1550</v>
      </c>
    </row>
    <row r="21" spans="1:8">
      <c r="B21" t="s">
        <v>21</v>
      </c>
      <c r="G21" s="2">
        <f>Income!G56</f>
        <v>2500</v>
      </c>
    </row>
    <row r="22" spans="1:8">
      <c r="B22" t="s">
        <v>16</v>
      </c>
      <c r="G22" s="2">
        <f>Income!G58</f>
        <v>9500</v>
      </c>
    </row>
    <row r="23" spans="1:8">
      <c r="B23" t="s">
        <v>22</v>
      </c>
      <c r="G23" s="2">
        <f>Income!G64</f>
        <v>5000</v>
      </c>
    </row>
    <row r="24" spans="1:8">
      <c r="G24" s="2"/>
    </row>
    <row r="25" spans="1:8">
      <c r="B25" t="s">
        <v>77</v>
      </c>
      <c r="G25" s="2"/>
      <c r="H25" s="2">
        <f>SUM(G20:G24)</f>
        <v>18550</v>
      </c>
    </row>
    <row r="26" spans="1:8">
      <c r="G26" s="2"/>
    </row>
    <row r="27" spans="1:8">
      <c r="B27" s="1" t="s">
        <v>14</v>
      </c>
      <c r="C27" s="1"/>
      <c r="D27" s="1"/>
      <c r="E27" s="1"/>
      <c r="F27" s="1"/>
      <c r="G27" s="5"/>
      <c r="H27" s="5">
        <f>SUM(H7:H26)</f>
        <v>77456.25</v>
      </c>
    </row>
    <row r="28" spans="1:8">
      <c r="G28" s="2"/>
      <c r="H28" s="2"/>
    </row>
    <row r="29" spans="1:8">
      <c r="A29" s="1" t="s">
        <v>15</v>
      </c>
      <c r="G29" s="2"/>
      <c r="H29" s="2"/>
    </row>
    <row r="30" spans="1:8">
      <c r="G30" s="2"/>
      <c r="H30" s="2"/>
    </row>
    <row r="31" spans="1:8" ht="18.75">
      <c r="A31" s="17" t="s">
        <v>53</v>
      </c>
    </row>
    <row r="32" spans="1:8" ht="15.75">
      <c r="B32" s="18" t="s">
        <v>25</v>
      </c>
      <c r="G32" s="2">
        <f>Exp!H15</f>
        <v>41610</v>
      </c>
    </row>
    <row r="33" spans="1:8" ht="15.75">
      <c r="B33" s="18" t="s">
        <v>115</v>
      </c>
      <c r="G33" s="2">
        <f>Exp!H25</f>
        <v>3950</v>
      </c>
    </row>
    <row r="34" spans="1:8">
      <c r="B34" s="8" t="s">
        <v>110</v>
      </c>
      <c r="C34" s="9"/>
      <c r="D34" s="9"/>
      <c r="E34" s="8"/>
      <c r="F34" s="8"/>
      <c r="G34" s="11">
        <f>Exp!H34</f>
        <v>3108.5</v>
      </c>
      <c r="H34" s="8"/>
    </row>
    <row r="35" spans="1:8">
      <c r="B35" s="8" t="s">
        <v>121</v>
      </c>
      <c r="C35" s="9"/>
      <c r="D35" s="9"/>
      <c r="E35" s="8"/>
      <c r="F35" s="8"/>
      <c r="G35" s="11">
        <f>Exp!H43</f>
        <v>3230</v>
      </c>
      <c r="H35" s="8"/>
    </row>
    <row r="36" spans="1:8">
      <c r="B36" s="8" t="s">
        <v>128</v>
      </c>
      <c r="C36" s="9"/>
      <c r="D36" s="9"/>
      <c r="E36" s="8"/>
      <c r="F36" s="8"/>
      <c r="G36" s="11">
        <f>Exp!H56</f>
        <v>4426.5</v>
      </c>
      <c r="H36" s="8"/>
    </row>
    <row r="37" spans="1:8">
      <c r="B37" s="8" t="s">
        <v>144</v>
      </c>
      <c r="C37" s="9"/>
      <c r="D37" s="9"/>
      <c r="E37" s="8"/>
      <c r="F37" s="8"/>
      <c r="G37" s="11">
        <f>Exp!H62</f>
        <v>650</v>
      </c>
      <c r="H37" s="8"/>
    </row>
    <row r="38" spans="1:8">
      <c r="B38" s="8" t="s">
        <v>151</v>
      </c>
      <c r="C38" s="9"/>
      <c r="D38" s="9"/>
      <c r="E38" s="8"/>
      <c r="F38" s="8"/>
      <c r="G38" s="11">
        <f>Exp!H71</f>
        <v>1500</v>
      </c>
      <c r="H38" s="8"/>
    </row>
    <row r="39" spans="1:8">
      <c r="B39" s="8" t="s">
        <v>153</v>
      </c>
      <c r="C39" s="9"/>
      <c r="D39" s="9"/>
      <c r="E39" s="8"/>
      <c r="F39" s="8"/>
      <c r="G39" s="11">
        <f>Exp!H81</f>
        <v>525</v>
      </c>
      <c r="H39" s="8"/>
    </row>
    <row r="40" spans="1:8">
      <c r="B40" s="8" t="s">
        <v>178</v>
      </c>
      <c r="C40" s="9"/>
      <c r="D40" s="9"/>
      <c r="E40" s="8"/>
      <c r="F40" s="8"/>
      <c r="G40" s="11">
        <f>Exp!H73</f>
        <v>2655</v>
      </c>
      <c r="H40" s="8"/>
    </row>
    <row r="41" spans="1:8">
      <c r="B41" s="8" t="s">
        <v>35</v>
      </c>
      <c r="C41" s="9"/>
      <c r="D41" s="9"/>
      <c r="E41" s="8"/>
      <c r="F41" s="8"/>
      <c r="G41" s="11">
        <f>Exp!H89</f>
        <v>2740</v>
      </c>
      <c r="H41" s="8"/>
    </row>
    <row r="42" spans="1:8">
      <c r="B42" s="8" t="s">
        <v>40</v>
      </c>
      <c r="C42" s="9"/>
      <c r="D42" s="9"/>
      <c r="E42" s="8"/>
      <c r="F42" s="8"/>
      <c r="G42" s="11">
        <f>Exp!H97</f>
        <v>300</v>
      </c>
      <c r="H42" s="8"/>
    </row>
    <row r="43" spans="1:8">
      <c r="B43" s="8" t="s">
        <v>44</v>
      </c>
      <c r="C43" s="9"/>
      <c r="D43" s="9"/>
      <c r="E43" s="8"/>
      <c r="F43" s="8"/>
      <c r="G43" s="11">
        <f>Exp!H103</f>
        <v>0</v>
      </c>
      <c r="H43" s="8"/>
    </row>
    <row r="44" spans="1:8">
      <c r="B44" s="8"/>
      <c r="C44" s="9"/>
      <c r="D44" s="9"/>
      <c r="E44" s="8"/>
      <c r="F44" s="8"/>
      <c r="G44" s="11"/>
      <c r="H44" s="8"/>
    </row>
    <row r="45" spans="1:8">
      <c r="B45" s="12" t="s">
        <v>59</v>
      </c>
      <c r="C45" s="9"/>
      <c r="D45" s="9"/>
      <c r="E45" s="8"/>
      <c r="F45" s="8"/>
      <c r="G45" s="11"/>
      <c r="H45" s="13">
        <f>SUM(G32:G45)</f>
        <v>64695</v>
      </c>
    </row>
    <row r="46" spans="1:8">
      <c r="B46" s="8"/>
      <c r="C46" s="9"/>
      <c r="D46" s="9"/>
      <c r="E46" s="8"/>
      <c r="F46" s="8"/>
      <c r="G46" s="11"/>
      <c r="H46" s="8"/>
    </row>
    <row r="47" spans="1:8">
      <c r="A47" t="s">
        <v>54</v>
      </c>
      <c r="B47" s="8"/>
      <c r="C47" s="9"/>
      <c r="D47" s="9"/>
      <c r="E47" s="8"/>
      <c r="F47" s="8"/>
      <c r="G47" s="11"/>
      <c r="H47" s="11">
        <f>Exp!H114</f>
        <v>550</v>
      </c>
    </row>
    <row r="48" spans="1:8">
      <c r="B48" s="8"/>
      <c r="C48" s="9"/>
      <c r="D48" s="9"/>
      <c r="E48" s="8"/>
      <c r="F48" s="8"/>
      <c r="G48" s="11"/>
      <c r="H48" s="8"/>
    </row>
    <row r="49" spans="1:8">
      <c r="B49" s="8"/>
      <c r="C49" s="9"/>
      <c r="D49" s="9"/>
      <c r="E49" s="8"/>
      <c r="F49" s="8"/>
      <c r="G49" s="11"/>
      <c r="H49" s="11"/>
    </row>
    <row r="50" spans="1:8">
      <c r="A50" t="s">
        <v>61</v>
      </c>
      <c r="B50" s="8"/>
      <c r="C50" s="9"/>
      <c r="D50" s="9"/>
      <c r="E50" s="8"/>
      <c r="F50" s="8"/>
      <c r="G50" s="11"/>
      <c r="H50" s="11">
        <f>Exp!H131</f>
        <v>9273</v>
      </c>
    </row>
    <row r="51" spans="1:8">
      <c r="B51" s="8"/>
      <c r="C51" s="9"/>
      <c r="D51" s="9"/>
      <c r="E51" s="8"/>
      <c r="F51" s="8"/>
      <c r="G51" s="11"/>
      <c r="H51" s="11"/>
    </row>
    <row r="52" spans="1:8" ht="18.75">
      <c r="A52" s="17" t="s">
        <v>24</v>
      </c>
      <c r="B52" s="12"/>
      <c r="C52" s="12"/>
      <c r="D52" s="12"/>
      <c r="E52" s="12"/>
      <c r="F52" s="12"/>
      <c r="G52" s="13"/>
      <c r="H52" s="19">
        <f>SUM(H30:H51)</f>
        <v>74518</v>
      </c>
    </row>
    <row r="53" spans="1:8" ht="18.75">
      <c r="A53" s="17"/>
      <c r="B53" s="12"/>
      <c r="C53" s="12"/>
      <c r="D53" s="12"/>
      <c r="E53" s="12"/>
      <c r="F53" s="12"/>
      <c r="G53" s="13"/>
      <c r="H53" s="13"/>
    </row>
    <row r="54" spans="1:8">
      <c r="B54" s="8" t="s">
        <v>48</v>
      </c>
      <c r="C54" s="8"/>
      <c r="D54" s="8"/>
      <c r="E54" s="8"/>
      <c r="F54" s="8"/>
      <c r="G54" s="11"/>
      <c r="H54" s="8"/>
    </row>
    <row r="55" spans="1:8">
      <c r="B55" s="8"/>
      <c r="C55" s="8" t="s">
        <v>50</v>
      </c>
      <c r="D55" s="8"/>
      <c r="E55" s="8"/>
      <c r="F55" s="8"/>
      <c r="G55" s="11">
        <f>Exp!G137</f>
        <v>1000</v>
      </c>
      <c r="H55" s="8"/>
    </row>
    <row r="56" spans="1:8">
      <c r="B56" s="8"/>
      <c r="C56" s="8"/>
      <c r="D56" s="8"/>
      <c r="E56" s="8"/>
      <c r="F56" s="8"/>
      <c r="G56" s="11"/>
      <c r="H56" s="8"/>
    </row>
    <row r="57" spans="1:8">
      <c r="B57" s="8" t="s">
        <v>51</v>
      </c>
      <c r="C57" s="8"/>
      <c r="D57" s="8"/>
      <c r="E57" s="8"/>
      <c r="F57" s="8"/>
      <c r="G57" s="11"/>
      <c r="H57" s="11">
        <f>SUM(G55:G56)</f>
        <v>1000</v>
      </c>
    </row>
    <row r="58" spans="1:8">
      <c r="B58" s="8"/>
      <c r="C58" s="8"/>
      <c r="D58" s="8"/>
      <c r="E58" s="8"/>
      <c r="F58" s="8"/>
      <c r="G58" s="11"/>
      <c r="H58" s="8"/>
    </row>
    <row r="59" spans="1:8">
      <c r="B59" s="8"/>
      <c r="C59" s="8"/>
      <c r="D59" s="8"/>
      <c r="E59" s="8"/>
      <c r="F59" s="8"/>
      <c r="G59" s="11"/>
      <c r="H59" s="8"/>
    </row>
    <row r="60" spans="1:8">
      <c r="B60" s="12" t="s">
        <v>52</v>
      </c>
      <c r="C60" s="8"/>
      <c r="D60" s="8"/>
      <c r="E60" s="8"/>
      <c r="F60" s="8"/>
      <c r="G60" s="11"/>
      <c r="H60" s="11">
        <f>H52+H57</f>
        <v>75518</v>
      </c>
    </row>
    <row r="61" spans="1:8">
      <c r="B61" s="8"/>
      <c r="C61" s="8"/>
      <c r="D61" s="8"/>
      <c r="E61" s="8"/>
      <c r="F61" s="8"/>
      <c r="G61" s="11"/>
      <c r="H61" s="8"/>
    </row>
    <row r="63" spans="1:8" ht="18.75">
      <c r="A63" s="17" t="s">
        <v>78</v>
      </c>
      <c r="H63" s="2">
        <f>H27-H60</f>
        <v>1938.25</v>
      </c>
    </row>
  </sheetData>
  <pageMargins left="0.7" right="0.7" top="0.75" bottom="0.75" header="0.3" footer="0.3"/>
  <pageSetup scale="85" orientation="portrait" horizontalDpi="1200" verticalDpi="1200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83"/>
  <sheetViews>
    <sheetView tabSelected="1" view="pageBreakPreview" zoomScale="60" zoomScaleNormal="100" workbookViewId="0">
      <selection activeCell="J45" sqref="J45:N53"/>
    </sheetView>
  </sheetViews>
  <sheetFormatPr defaultRowHeight="15"/>
  <cols>
    <col min="1" max="1" width="4.5703125" customWidth="1"/>
    <col min="4" max="4" width="13.5703125" customWidth="1"/>
    <col min="5" max="5" width="10.7109375" customWidth="1"/>
    <col min="6" max="6" width="14.28515625" customWidth="1"/>
    <col min="7" max="7" width="15.5703125" customWidth="1"/>
    <col min="10" max="10" width="9.85546875" bestFit="1" customWidth="1"/>
  </cols>
  <sheetData>
    <row r="1" spans="1:7" ht="18.75">
      <c r="A1" s="7" t="s">
        <v>0</v>
      </c>
      <c r="B1" s="6"/>
      <c r="C1" s="6"/>
      <c r="D1" s="6"/>
      <c r="E1" s="6"/>
      <c r="F1" s="6"/>
      <c r="G1" s="6"/>
    </row>
    <row r="2" spans="1:7" ht="18.75">
      <c r="A2" s="7" t="s">
        <v>1</v>
      </c>
      <c r="B2" s="6"/>
      <c r="C2" s="6"/>
      <c r="D2" s="6"/>
      <c r="E2" s="6"/>
      <c r="F2" s="6"/>
      <c r="G2" s="6"/>
    </row>
    <row r="5" spans="1:7">
      <c r="A5" s="1" t="s">
        <v>23</v>
      </c>
      <c r="G5" s="1" t="s">
        <v>4</v>
      </c>
    </row>
    <row r="6" spans="1:7">
      <c r="A6" s="1"/>
    </row>
    <row r="7" spans="1:7">
      <c r="B7" t="s">
        <v>7</v>
      </c>
      <c r="G7" s="2">
        <f>E8*E9</f>
        <v>40000</v>
      </c>
    </row>
    <row r="8" spans="1:7">
      <c r="C8" s="3" t="s">
        <v>2</v>
      </c>
      <c r="D8" s="3"/>
      <c r="E8" s="4">
        <v>400</v>
      </c>
      <c r="G8" s="2"/>
    </row>
    <row r="9" spans="1:7">
      <c r="C9" s="3" t="s">
        <v>3</v>
      </c>
      <c r="D9" s="3"/>
      <c r="E9" s="3">
        <v>100</v>
      </c>
      <c r="G9" s="2"/>
    </row>
    <row r="10" spans="1:7">
      <c r="C10" s="3"/>
      <c r="D10" s="3"/>
      <c r="E10" s="3"/>
      <c r="G10" s="2"/>
    </row>
    <row r="11" spans="1:7">
      <c r="B11" t="s">
        <v>103</v>
      </c>
      <c r="C11" s="3"/>
      <c r="D11" s="3"/>
      <c r="E11" s="3"/>
      <c r="G11" s="2">
        <f>E12*E13</f>
        <v>900</v>
      </c>
    </row>
    <row r="12" spans="1:7">
      <c r="C12" s="3" t="s">
        <v>2</v>
      </c>
      <c r="D12" s="3"/>
      <c r="E12" s="4">
        <v>30</v>
      </c>
      <c r="G12" s="2"/>
    </row>
    <row r="13" spans="1:7">
      <c r="C13" s="3" t="s">
        <v>3</v>
      </c>
      <c r="D13" s="3"/>
      <c r="E13" s="3">
        <v>30</v>
      </c>
      <c r="G13" s="2"/>
    </row>
    <row r="14" spans="1:7">
      <c r="C14" s="3"/>
      <c r="D14" s="3"/>
      <c r="E14" s="3"/>
      <c r="G14" s="2"/>
    </row>
    <row r="15" spans="1:7">
      <c r="B15" t="s">
        <v>104</v>
      </c>
      <c r="C15" s="3"/>
      <c r="D15" s="3"/>
      <c r="E15" s="3"/>
      <c r="G15" s="2">
        <f>E16*E17</f>
        <v>6000</v>
      </c>
    </row>
    <row r="16" spans="1:7">
      <c r="C16" s="3" t="s">
        <v>2</v>
      </c>
      <c r="D16" s="3"/>
      <c r="E16" s="4">
        <v>150</v>
      </c>
      <c r="G16" s="2"/>
    </row>
    <row r="17" spans="2:7">
      <c r="C17" s="3" t="s">
        <v>3</v>
      </c>
      <c r="D17" s="3"/>
      <c r="E17" s="3">
        <v>40</v>
      </c>
      <c r="G17" s="2"/>
    </row>
    <row r="18" spans="2:7">
      <c r="C18" s="3"/>
      <c r="D18" s="3"/>
      <c r="E18" s="3"/>
      <c r="G18" s="2"/>
    </row>
    <row r="19" spans="2:7">
      <c r="G19" s="2"/>
    </row>
    <row r="20" spans="2:7">
      <c r="B20" t="s">
        <v>92</v>
      </c>
      <c r="G20" s="2">
        <f>E21*E22</f>
        <v>3000</v>
      </c>
    </row>
    <row r="21" spans="2:7">
      <c r="C21" s="3" t="s">
        <v>5</v>
      </c>
      <c r="D21" s="3"/>
      <c r="E21" s="4">
        <v>250</v>
      </c>
      <c r="G21" s="2"/>
    </row>
    <row r="22" spans="2:7">
      <c r="C22" s="3" t="s">
        <v>6</v>
      </c>
      <c r="D22" s="3"/>
      <c r="E22" s="3">
        <v>12</v>
      </c>
      <c r="G22" s="2"/>
    </row>
    <row r="23" spans="2:7">
      <c r="G23" s="2"/>
    </row>
    <row r="24" spans="2:7">
      <c r="B24" t="s">
        <v>8</v>
      </c>
      <c r="G24" s="2"/>
    </row>
    <row r="25" spans="2:7">
      <c r="C25" s="3" t="s">
        <v>2</v>
      </c>
      <c r="D25" s="3"/>
      <c r="E25" s="4">
        <v>180</v>
      </c>
      <c r="G25" s="2">
        <f>E25*E26</f>
        <v>1800</v>
      </c>
    </row>
    <row r="26" spans="2:7">
      <c r="C26" s="3" t="s">
        <v>3</v>
      </c>
      <c r="D26" s="3"/>
      <c r="E26" s="3">
        <v>10</v>
      </c>
      <c r="G26" s="2"/>
    </row>
    <row r="27" spans="2:7">
      <c r="G27" s="2"/>
    </row>
    <row r="28" spans="2:7">
      <c r="B28" t="s">
        <v>9</v>
      </c>
      <c r="G28" s="2">
        <f>E29*E30</f>
        <v>2000</v>
      </c>
    </row>
    <row r="29" spans="2:7">
      <c r="C29" s="21" t="s">
        <v>94</v>
      </c>
      <c r="E29" s="4">
        <v>50</v>
      </c>
      <c r="G29" s="2"/>
    </row>
    <row r="30" spans="2:7">
      <c r="C30" s="21" t="s">
        <v>93</v>
      </c>
      <c r="E30">
        <v>40</v>
      </c>
      <c r="G30" s="2"/>
    </row>
    <row r="31" spans="2:7">
      <c r="G31" s="2"/>
    </row>
    <row r="32" spans="2:7">
      <c r="B32" t="s">
        <v>10</v>
      </c>
      <c r="G32" s="2">
        <f>E33*E34</f>
        <v>4000</v>
      </c>
    </row>
    <row r="33" spans="2:10">
      <c r="C33" s="3" t="s">
        <v>11</v>
      </c>
      <c r="D33" s="3"/>
      <c r="E33" s="4">
        <v>160</v>
      </c>
      <c r="G33" s="2"/>
    </row>
    <row r="34" spans="2:10">
      <c r="C34" s="3" t="s">
        <v>12</v>
      </c>
      <c r="D34" s="3"/>
      <c r="E34" s="3">
        <v>25</v>
      </c>
      <c r="G34" s="2"/>
    </row>
    <row r="35" spans="2:10">
      <c r="G35" s="2"/>
    </row>
    <row r="36" spans="2:10">
      <c r="C36" s="3"/>
      <c r="D36" s="3"/>
      <c r="E36" s="3"/>
      <c r="G36" s="2"/>
    </row>
    <row r="37" spans="2:10">
      <c r="B37" t="s">
        <v>95</v>
      </c>
      <c r="C37" s="3"/>
      <c r="D37" s="3"/>
      <c r="E37" s="3"/>
      <c r="G37" s="2">
        <f>E38*E39</f>
        <v>206.25</v>
      </c>
    </row>
    <row r="38" spans="2:10">
      <c r="C38" s="3" t="s">
        <v>96</v>
      </c>
      <c r="D38" s="3"/>
      <c r="E38" s="4">
        <v>0.25</v>
      </c>
      <c r="G38" s="2"/>
    </row>
    <row r="39" spans="2:10">
      <c r="C39" s="3" t="s">
        <v>97</v>
      </c>
      <c r="D39" s="3"/>
      <c r="E39" s="3">
        <v>825</v>
      </c>
      <c r="G39" s="2"/>
    </row>
    <row r="40" spans="2:10">
      <c r="C40" s="3"/>
      <c r="D40" s="3"/>
      <c r="E40" s="3"/>
      <c r="G40" s="2"/>
    </row>
    <row r="41" spans="2:10">
      <c r="B41" t="s">
        <v>98</v>
      </c>
      <c r="C41" s="3"/>
      <c r="D41" s="3"/>
      <c r="E41" s="3"/>
      <c r="G41" s="2">
        <f>E42*E43</f>
        <v>1000</v>
      </c>
    </row>
    <row r="42" spans="2:10">
      <c r="C42" s="3" t="s">
        <v>99</v>
      </c>
      <c r="D42" s="3"/>
      <c r="E42" s="4">
        <v>10</v>
      </c>
      <c r="G42" s="2"/>
    </row>
    <row r="43" spans="2:10">
      <c r="C43" s="3" t="s">
        <v>100</v>
      </c>
      <c r="D43" s="3"/>
      <c r="E43" s="3">
        <v>100</v>
      </c>
      <c r="G43" s="2"/>
    </row>
    <row r="44" spans="2:10">
      <c r="C44" s="3"/>
      <c r="D44" s="3"/>
      <c r="E44" s="3"/>
      <c r="G44" s="2"/>
    </row>
    <row r="45" spans="2:10">
      <c r="C45" s="3"/>
      <c r="D45" s="3"/>
      <c r="E45" s="3"/>
      <c r="G45" s="2"/>
    </row>
    <row r="46" spans="2:10">
      <c r="G46" s="2"/>
      <c r="J46" s="2"/>
    </row>
    <row r="47" spans="2:10">
      <c r="B47" t="s">
        <v>13</v>
      </c>
      <c r="G47" s="2">
        <f>SUM(E48:E53)</f>
        <v>1550</v>
      </c>
    </row>
    <row r="48" spans="2:10">
      <c r="C48" t="s">
        <v>86</v>
      </c>
      <c r="E48" s="2"/>
      <c r="G48" s="2"/>
    </row>
    <row r="49" spans="2:7">
      <c r="C49" t="s">
        <v>101</v>
      </c>
      <c r="E49" s="2">
        <f>50*25</f>
        <v>1250</v>
      </c>
      <c r="G49" s="2"/>
    </row>
    <row r="50" spans="2:7">
      <c r="C50" s="22" t="s">
        <v>102</v>
      </c>
      <c r="E50" s="2"/>
      <c r="G50" s="2"/>
    </row>
    <row r="51" spans="2:7">
      <c r="C51" t="s">
        <v>89</v>
      </c>
      <c r="E51" s="2"/>
      <c r="G51" s="2"/>
    </row>
    <row r="52" spans="2:7">
      <c r="C52" t="s">
        <v>90</v>
      </c>
      <c r="E52" s="20">
        <v>100</v>
      </c>
      <c r="G52" s="2"/>
    </row>
    <row r="53" spans="2:7">
      <c r="C53" t="s">
        <v>91</v>
      </c>
      <c r="E53" s="20">
        <v>200</v>
      </c>
      <c r="G53" s="2"/>
    </row>
    <row r="54" spans="2:7">
      <c r="E54" s="20"/>
      <c r="G54" s="2"/>
    </row>
    <row r="55" spans="2:7">
      <c r="G55" s="2"/>
    </row>
    <row r="56" spans="2:7">
      <c r="B56" t="s">
        <v>21</v>
      </c>
      <c r="G56" s="2">
        <v>2500</v>
      </c>
    </row>
    <row r="57" spans="2:7">
      <c r="G57" s="2"/>
    </row>
    <row r="58" spans="2:7">
      <c r="B58" t="s">
        <v>16</v>
      </c>
      <c r="G58" s="2">
        <f>F59+F60+F61+F62</f>
        <v>9500</v>
      </c>
    </row>
    <row r="59" spans="2:7">
      <c r="C59" t="s">
        <v>17</v>
      </c>
      <c r="F59" s="2">
        <f>200*25</f>
        <v>5000</v>
      </c>
    </row>
    <row r="60" spans="2:7">
      <c r="C60" t="s">
        <v>18</v>
      </c>
      <c r="F60" s="2">
        <v>1500</v>
      </c>
    </row>
    <row r="61" spans="2:7">
      <c r="C61" t="s">
        <v>19</v>
      </c>
      <c r="F61" s="2">
        <v>1500</v>
      </c>
    </row>
    <row r="62" spans="2:7">
      <c r="C62" t="s">
        <v>20</v>
      </c>
      <c r="F62" s="2">
        <v>1500</v>
      </c>
    </row>
    <row r="63" spans="2:7">
      <c r="G63" s="2"/>
    </row>
    <row r="64" spans="2:7">
      <c r="B64" t="s">
        <v>22</v>
      </c>
      <c r="G64" s="2">
        <v>5000</v>
      </c>
    </row>
    <row r="65" spans="2:7">
      <c r="G65" s="2"/>
    </row>
    <row r="66" spans="2:7">
      <c r="G66" s="2"/>
    </row>
    <row r="67" spans="2:7">
      <c r="B67" s="1" t="s">
        <v>14</v>
      </c>
      <c r="C67" s="1"/>
      <c r="D67" s="1"/>
      <c r="E67" s="1"/>
      <c r="F67" s="1"/>
      <c r="G67" s="5">
        <f>SUM(G7:G66)</f>
        <v>77456.25</v>
      </c>
    </row>
    <row r="68" spans="2:7">
      <c r="G68" s="2"/>
    </row>
    <row r="69" spans="2:7">
      <c r="G69" s="2"/>
    </row>
    <row r="70" spans="2:7">
      <c r="G70" s="2"/>
    </row>
    <row r="71" spans="2:7">
      <c r="G71" s="2"/>
    </row>
    <row r="72" spans="2:7">
      <c r="G72" s="2"/>
    </row>
    <row r="73" spans="2:7">
      <c r="G73" s="2"/>
    </row>
    <row r="74" spans="2:7">
      <c r="G74" s="2"/>
    </row>
    <row r="75" spans="2:7">
      <c r="G75" s="2"/>
    </row>
    <row r="76" spans="2:7">
      <c r="G76" s="2"/>
    </row>
    <row r="77" spans="2:7">
      <c r="G77" s="2"/>
    </row>
    <row r="78" spans="2:7">
      <c r="G78" s="2"/>
    </row>
    <row r="79" spans="2:7">
      <c r="G79" s="2"/>
    </row>
    <row r="80" spans="2:7">
      <c r="G80" s="2"/>
    </row>
    <row r="81" spans="7:7">
      <c r="G81" s="2"/>
    </row>
    <row r="82" spans="7:7">
      <c r="G82" s="2"/>
    </row>
    <row r="83" spans="7:7">
      <c r="G83" s="2"/>
    </row>
  </sheetData>
  <pageMargins left="0.7" right="0.7" top="0.75" bottom="0.75" header="0.3" footer="0.3"/>
  <pageSetup scale="96" orientation="portrait" horizontalDpi="1200" verticalDpi="1200" r:id="rId1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I229"/>
  <sheetViews>
    <sheetView view="pageBreakPreview" topLeftCell="A115" zoomScale="60" zoomScaleNormal="100" workbookViewId="0">
      <selection activeCell="I78" sqref="I78:J83"/>
    </sheetView>
  </sheetViews>
  <sheetFormatPr defaultRowHeight="15"/>
  <cols>
    <col min="1" max="1" width="4.5703125" customWidth="1"/>
    <col min="2" max="2" width="7.28515625" customWidth="1"/>
    <col min="4" max="4" width="13.5703125" customWidth="1"/>
    <col min="5" max="5" width="9.42578125" customWidth="1"/>
    <col min="6" max="6" width="8.140625" customWidth="1"/>
    <col min="7" max="7" width="13" bestFit="1" customWidth="1"/>
    <col min="8" max="8" width="15.42578125" customWidth="1"/>
    <col min="9" max="9" width="63.140625" style="14" customWidth="1"/>
  </cols>
  <sheetData>
    <row r="1" spans="1:9" ht="18.75">
      <c r="A1" s="7" t="s">
        <v>0</v>
      </c>
      <c r="B1" s="6"/>
      <c r="C1" s="6"/>
      <c r="D1" s="6"/>
      <c r="E1" s="6"/>
      <c r="F1" s="6"/>
      <c r="G1" s="6"/>
    </row>
    <row r="2" spans="1:9" ht="18.75">
      <c r="A2" s="7" t="s">
        <v>1</v>
      </c>
      <c r="B2" s="6"/>
      <c r="C2" s="6"/>
      <c r="D2" s="6"/>
      <c r="E2" s="6"/>
      <c r="F2" s="6"/>
      <c r="G2" s="6"/>
    </row>
    <row r="5" spans="1:9" ht="18.75">
      <c r="A5" s="17" t="s">
        <v>15</v>
      </c>
      <c r="G5" s="1"/>
      <c r="H5" s="1" t="s">
        <v>4</v>
      </c>
      <c r="I5" s="15" t="s">
        <v>28</v>
      </c>
    </row>
    <row r="6" spans="1:9" ht="18.75">
      <c r="A6" s="17"/>
    </row>
    <row r="7" spans="1:9" ht="18.75">
      <c r="A7" s="17" t="s">
        <v>53</v>
      </c>
    </row>
    <row r="8" spans="1:9" ht="15.75">
      <c r="B8" s="18" t="s">
        <v>25</v>
      </c>
      <c r="G8" s="2"/>
    </row>
    <row r="9" spans="1:9">
      <c r="B9" s="8"/>
      <c r="C9" s="9" t="s">
        <v>26</v>
      </c>
      <c r="D9" s="9"/>
      <c r="E9" s="10"/>
      <c r="F9" s="8"/>
      <c r="G9" s="11">
        <v>30000</v>
      </c>
      <c r="H9" s="8"/>
      <c r="I9" s="16"/>
    </row>
    <row r="10" spans="1:9" ht="25.5">
      <c r="B10" s="8"/>
      <c r="C10" s="9" t="s">
        <v>27</v>
      </c>
      <c r="D10" s="9"/>
      <c r="E10" s="9"/>
      <c r="F10" s="8"/>
      <c r="G10" s="11">
        <f>(125*12)+G9*0.1</f>
        <v>4500</v>
      </c>
      <c r="H10" s="8"/>
      <c r="I10" s="16" t="s">
        <v>34</v>
      </c>
    </row>
    <row r="11" spans="1:9" ht="51">
      <c r="B11" s="8"/>
      <c r="C11" s="9" t="s">
        <v>29</v>
      </c>
      <c r="D11" s="9"/>
      <c r="E11" s="8"/>
      <c r="F11" s="8"/>
      <c r="G11" s="11">
        <v>6850</v>
      </c>
      <c r="H11" s="8"/>
      <c r="I11" s="16" t="s">
        <v>30</v>
      </c>
    </row>
    <row r="12" spans="1:9">
      <c r="B12" s="8"/>
      <c r="C12" s="9" t="s">
        <v>79</v>
      </c>
      <c r="D12" s="9"/>
      <c r="E12" s="8"/>
      <c r="F12" s="8"/>
      <c r="G12" s="11">
        <v>260</v>
      </c>
      <c r="H12" s="8"/>
      <c r="I12" s="16"/>
    </row>
    <row r="13" spans="1:9">
      <c r="B13" s="8"/>
      <c r="C13" s="9" t="s">
        <v>32</v>
      </c>
      <c r="D13" s="9"/>
      <c r="E13" s="10"/>
      <c r="F13" s="8"/>
      <c r="G13" s="11">
        <v>0</v>
      </c>
      <c r="H13" s="8"/>
      <c r="I13" s="16"/>
    </row>
    <row r="14" spans="1:9">
      <c r="B14" s="8"/>
      <c r="C14" s="9"/>
      <c r="D14" s="9"/>
      <c r="E14" s="10"/>
      <c r="F14" s="8"/>
      <c r="G14" s="11"/>
      <c r="H14" s="8"/>
      <c r="I14" s="16"/>
    </row>
    <row r="15" spans="1:9">
      <c r="B15" s="8" t="s">
        <v>31</v>
      </c>
      <c r="C15" s="9"/>
      <c r="D15" s="9"/>
      <c r="E15" s="9"/>
      <c r="F15" s="8"/>
      <c r="G15" s="11"/>
      <c r="H15" s="11">
        <f>SUM(G9:G14)</f>
        <v>41610</v>
      </c>
      <c r="I15" s="16"/>
    </row>
    <row r="16" spans="1:9">
      <c r="B16" s="8"/>
      <c r="C16" s="9"/>
      <c r="D16" s="9"/>
      <c r="E16" s="8"/>
      <c r="F16" s="8"/>
      <c r="G16" s="11"/>
      <c r="H16" s="8"/>
      <c r="I16" s="16"/>
    </row>
    <row r="17" spans="2:9">
      <c r="B17" s="8" t="s">
        <v>115</v>
      </c>
      <c r="C17" s="9"/>
      <c r="D17" s="9"/>
      <c r="E17" s="8"/>
      <c r="F17" s="8"/>
      <c r="G17" s="11"/>
      <c r="H17" s="8"/>
      <c r="I17" s="16"/>
    </row>
    <row r="18" spans="2:9">
      <c r="B18" s="8"/>
      <c r="C18" s="9" t="s">
        <v>116</v>
      </c>
      <c r="D18" s="9"/>
      <c r="E18" s="10"/>
      <c r="F18" s="8"/>
      <c r="G18" s="11">
        <v>1000</v>
      </c>
      <c r="H18" s="8"/>
      <c r="I18" s="16"/>
    </row>
    <row r="19" spans="2:9">
      <c r="B19" s="8"/>
      <c r="C19" s="9" t="s">
        <v>117</v>
      </c>
      <c r="D19" s="9"/>
      <c r="E19" s="9"/>
      <c r="F19" s="8"/>
      <c r="G19" s="11">
        <v>200</v>
      </c>
      <c r="H19" s="8"/>
      <c r="I19" s="16"/>
    </row>
    <row r="20" spans="2:9">
      <c r="B20" s="8"/>
      <c r="C20" s="9" t="s">
        <v>118</v>
      </c>
      <c r="D20" s="9"/>
      <c r="E20" s="9"/>
      <c r="F20" s="8"/>
      <c r="G20" s="11">
        <v>700</v>
      </c>
      <c r="H20" s="8"/>
      <c r="I20" s="16"/>
    </row>
    <row r="21" spans="2:9">
      <c r="B21" s="8"/>
      <c r="C21" s="9" t="s">
        <v>152</v>
      </c>
      <c r="D21" s="9"/>
      <c r="E21" s="9"/>
      <c r="F21" s="8"/>
      <c r="G21" s="11">
        <v>300</v>
      </c>
      <c r="H21" s="8"/>
      <c r="I21" s="16"/>
    </row>
    <row r="22" spans="2:9">
      <c r="B22" s="8"/>
      <c r="C22" s="9" t="s">
        <v>119</v>
      </c>
      <c r="D22" s="9"/>
      <c r="E22" s="9"/>
      <c r="F22" s="8"/>
      <c r="G22" s="11">
        <v>250</v>
      </c>
      <c r="H22" s="8"/>
      <c r="I22" s="16"/>
    </row>
    <row r="23" spans="2:9">
      <c r="B23" s="8"/>
      <c r="C23" s="9" t="s">
        <v>139</v>
      </c>
      <c r="D23" s="9"/>
      <c r="E23" s="9"/>
      <c r="F23" s="8"/>
      <c r="G23" s="11">
        <v>1500</v>
      </c>
      <c r="H23" s="8"/>
      <c r="I23" s="16"/>
    </row>
    <row r="24" spans="2:9">
      <c r="B24" s="8"/>
      <c r="C24" s="9"/>
      <c r="D24" s="9"/>
      <c r="E24" s="9"/>
      <c r="F24" s="8"/>
      <c r="G24" s="11"/>
      <c r="H24" s="8"/>
      <c r="I24" s="16"/>
    </row>
    <row r="25" spans="2:9">
      <c r="B25" s="8" t="s">
        <v>120</v>
      </c>
      <c r="C25" s="9"/>
      <c r="D25" s="9"/>
      <c r="E25" s="9"/>
      <c r="F25" s="8"/>
      <c r="G25" s="11"/>
      <c r="H25" s="11">
        <f>SUM(G18:G24)</f>
        <v>3950</v>
      </c>
      <c r="I25" s="16"/>
    </row>
    <row r="26" spans="2:9">
      <c r="B26" s="8"/>
      <c r="C26" s="9"/>
      <c r="D26" s="9"/>
      <c r="E26" s="9"/>
      <c r="F26" s="8"/>
      <c r="G26" s="11"/>
      <c r="H26" s="11"/>
      <c r="I26" s="16"/>
    </row>
    <row r="27" spans="2:9">
      <c r="B27" s="8" t="s">
        <v>110</v>
      </c>
      <c r="C27" s="9"/>
      <c r="D27" s="9"/>
      <c r="E27" s="8"/>
      <c r="F27" s="8"/>
      <c r="G27" s="11"/>
      <c r="H27" s="8"/>
      <c r="I27" s="16"/>
    </row>
    <row r="28" spans="2:9">
      <c r="B28" s="8"/>
      <c r="C28" s="9" t="s">
        <v>33</v>
      </c>
      <c r="D28" s="9"/>
      <c r="E28" s="10"/>
      <c r="F28" s="8"/>
      <c r="G28" s="11">
        <v>750</v>
      </c>
      <c r="H28" s="8"/>
      <c r="I28" s="16"/>
    </row>
    <row r="29" spans="2:9">
      <c r="B29" s="8"/>
      <c r="C29" s="9" t="s">
        <v>109</v>
      </c>
      <c r="D29" s="9"/>
      <c r="E29" s="9"/>
      <c r="F29" s="8"/>
      <c r="G29" s="11">
        <v>776.5</v>
      </c>
      <c r="H29" s="8"/>
      <c r="I29" s="16"/>
    </row>
    <row r="30" spans="2:9">
      <c r="B30" s="8"/>
      <c r="C30" s="9" t="s">
        <v>111</v>
      </c>
      <c r="D30" s="9"/>
      <c r="E30" s="9"/>
      <c r="F30" s="8"/>
      <c r="G30" s="11">
        <v>300</v>
      </c>
      <c r="H30" s="8"/>
      <c r="I30" s="16"/>
    </row>
    <row r="31" spans="2:9">
      <c r="B31" s="8"/>
      <c r="C31" s="9" t="s">
        <v>112</v>
      </c>
      <c r="D31" s="9"/>
      <c r="E31" s="9"/>
      <c r="F31" s="8"/>
      <c r="G31" s="11">
        <v>82</v>
      </c>
      <c r="H31" s="8"/>
      <c r="I31" s="16"/>
    </row>
    <row r="32" spans="2:9">
      <c r="B32" s="8"/>
      <c r="C32" s="9" t="s">
        <v>113</v>
      </c>
      <c r="D32" s="9"/>
      <c r="E32" s="9"/>
      <c r="F32" s="8"/>
      <c r="G32" s="11">
        <v>1200</v>
      </c>
      <c r="H32" s="8"/>
      <c r="I32" s="16"/>
    </row>
    <row r="33" spans="2:9">
      <c r="B33" s="8"/>
      <c r="C33" s="9"/>
      <c r="D33" s="9"/>
      <c r="E33" s="9"/>
      <c r="F33" s="8"/>
      <c r="G33" s="11">
        <v>0</v>
      </c>
      <c r="H33" s="8"/>
      <c r="I33" s="16"/>
    </row>
    <row r="34" spans="2:9">
      <c r="B34" s="8" t="s">
        <v>114</v>
      </c>
      <c r="C34" s="9"/>
      <c r="D34" s="9"/>
      <c r="E34" s="9"/>
      <c r="F34" s="8"/>
      <c r="G34" s="11"/>
      <c r="H34" s="11">
        <f>SUM(G28:G33)</f>
        <v>3108.5</v>
      </c>
      <c r="I34" s="16"/>
    </row>
    <row r="35" spans="2:9">
      <c r="B35" s="8"/>
      <c r="C35" s="9"/>
      <c r="D35" s="9"/>
      <c r="E35" s="9"/>
      <c r="F35" s="8"/>
      <c r="G35" s="11"/>
      <c r="H35" s="11"/>
      <c r="I35" s="16"/>
    </row>
    <row r="36" spans="2:9">
      <c r="B36" s="8" t="s">
        <v>121</v>
      </c>
      <c r="C36" s="9"/>
      <c r="D36" s="9"/>
      <c r="E36" s="8"/>
      <c r="F36" s="8"/>
      <c r="G36" s="11"/>
      <c r="H36" s="8"/>
      <c r="I36" s="16"/>
    </row>
    <row r="37" spans="2:9">
      <c r="B37" s="8"/>
      <c r="C37" s="9" t="s">
        <v>123</v>
      </c>
      <c r="D37" s="9"/>
      <c r="E37" s="10"/>
      <c r="F37" s="8"/>
      <c r="G37" s="11">
        <v>2000</v>
      </c>
      <c r="H37" s="8"/>
      <c r="I37" s="16"/>
    </row>
    <row r="38" spans="2:9">
      <c r="B38" s="8"/>
      <c r="C38" s="9" t="s">
        <v>124</v>
      </c>
      <c r="D38" s="9"/>
      <c r="E38" s="9"/>
      <c r="F38" s="8"/>
      <c r="G38" s="11">
        <v>400</v>
      </c>
      <c r="H38" s="8"/>
      <c r="I38" s="16"/>
    </row>
    <row r="39" spans="2:9">
      <c r="B39" s="8"/>
      <c r="C39" s="9" t="s">
        <v>125</v>
      </c>
      <c r="D39" s="9"/>
      <c r="E39" s="9"/>
      <c r="F39" s="8"/>
      <c r="G39" s="11">
        <v>280</v>
      </c>
      <c r="H39" s="8"/>
      <c r="I39" s="16"/>
    </row>
    <row r="40" spans="2:9">
      <c r="B40" s="8"/>
      <c r="C40" s="9" t="s">
        <v>126</v>
      </c>
      <c r="D40" s="9"/>
      <c r="E40" s="9"/>
      <c r="F40" s="8"/>
      <c r="G40" s="11">
        <v>550</v>
      </c>
      <c r="H40" s="8"/>
      <c r="I40" s="16"/>
    </row>
    <row r="41" spans="2:9">
      <c r="B41" s="8"/>
      <c r="C41" s="9" t="s">
        <v>127</v>
      </c>
      <c r="D41" s="9"/>
      <c r="E41" s="9"/>
      <c r="F41" s="8"/>
      <c r="G41" s="11">
        <v>0</v>
      </c>
      <c r="H41" s="8"/>
      <c r="I41" s="16"/>
    </row>
    <row r="42" spans="2:9">
      <c r="B42" s="8"/>
      <c r="C42" s="9"/>
      <c r="D42" s="9"/>
      <c r="E42" s="9"/>
      <c r="F42" s="8"/>
      <c r="G42" s="11">
        <v>0</v>
      </c>
      <c r="H42" s="8"/>
      <c r="I42" s="16"/>
    </row>
    <row r="43" spans="2:9">
      <c r="B43" s="8" t="s">
        <v>122</v>
      </c>
      <c r="C43" s="9"/>
      <c r="D43" s="9"/>
      <c r="E43" s="9"/>
      <c r="F43" s="8"/>
      <c r="G43" s="11"/>
      <c r="H43" s="11">
        <f>SUM(G37:G42)</f>
        <v>3230</v>
      </c>
      <c r="I43" s="16"/>
    </row>
    <row r="44" spans="2:9">
      <c r="B44" s="8"/>
      <c r="C44" s="9"/>
      <c r="D44" s="9"/>
      <c r="E44" s="9"/>
      <c r="F44" s="8"/>
      <c r="G44" s="11"/>
      <c r="H44" s="11"/>
      <c r="I44" s="16"/>
    </row>
    <row r="45" spans="2:9">
      <c r="B45" s="8" t="s">
        <v>128</v>
      </c>
      <c r="C45" s="9"/>
      <c r="D45" s="9"/>
      <c r="E45" s="8"/>
      <c r="F45" s="8"/>
      <c r="G45" s="11"/>
      <c r="H45" s="8"/>
      <c r="I45" s="16"/>
    </row>
    <row r="46" spans="2:9">
      <c r="B46" s="8"/>
      <c r="C46" s="9" t="s">
        <v>130</v>
      </c>
      <c r="D46" s="9"/>
      <c r="E46" s="10"/>
      <c r="F46" s="8"/>
      <c r="G46" s="11">
        <v>1000</v>
      </c>
      <c r="H46" s="8"/>
      <c r="I46" s="16"/>
    </row>
    <row r="47" spans="2:9">
      <c r="B47" s="8"/>
      <c r="C47" s="9" t="s">
        <v>131</v>
      </c>
      <c r="D47" s="9"/>
      <c r="E47" s="9"/>
      <c r="F47" s="8"/>
      <c r="G47" s="11">
        <v>355</v>
      </c>
      <c r="H47" s="8"/>
      <c r="I47" s="16"/>
    </row>
    <row r="48" spans="2:9">
      <c r="B48" s="8"/>
      <c r="C48" s="9" t="s">
        <v>132</v>
      </c>
      <c r="D48" s="9"/>
      <c r="E48" s="9"/>
      <c r="F48" s="8"/>
      <c r="G48" s="11">
        <v>262</v>
      </c>
      <c r="H48" s="8"/>
      <c r="I48" s="16"/>
    </row>
    <row r="49" spans="2:9">
      <c r="B49" s="8"/>
      <c r="C49" s="9" t="s">
        <v>133</v>
      </c>
      <c r="D49" s="9"/>
      <c r="E49" s="9"/>
      <c r="F49" s="8"/>
      <c r="G49" s="11">
        <v>190.5</v>
      </c>
      <c r="H49" s="8"/>
      <c r="I49" s="16"/>
    </row>
    <row r="50" spans="2:9">
      <c r="B50" s="8"/>
      <c r="C50" s="9" t="s">
        <v>134</v>
      </c>
      <c r="D50" s="9"/>
      <c r="E50" s="9"/>
      <c r="F50" s="8"/>
      <c r="G50" s="11">
        <v>150</v>
      </c>
      <c r="H50" s="8"/>
      <c r="I50" s="16"/>
    </row>
    <row r="51" spans="2:9">
      <c r="B51" s="8"/>
      <c r="C51" s="9" t="s">
        <v>135</v>
      </c>
      <c r="D51" s="9"/>
      <c r="E51" s="9"/>
      <c r="F51" s="8"/>
      <c r="G51" s="11">
        <v>1000</v>
      </c>
      <c r="H51" s="8"/>
      <c r="I51" s="16"/>
    </row>
    <row r="52" spans="2:9">
      <c r="B52" s="8"/>
      <c r="C52" s="9" t="s">
        <v>136</v>
      </c>
      <c r="D52" s="9"/>
      <c r="E52" s="9"/>
      <c r="F52" s="8"/>
      <c r="G52" s="11">
        <v>1000</v>
      </c>
      <c r="H52" s="8"/>
      <c r="I52" s="16"/>
    </row>
    <row r="53" spans="2:9">
      <c r="B53" s="8"/>
      <c r="C53" s="9" t="s">
        <v>137</v>
      </c>
      <c r="D53" s="9"/>
      <c r="E53" s="9"/>
      <c r="F53" s="8"/>
      <c r="G53" s="11">
        <v>369</v>
      </c>
      <c r="H53" s="8"/>
      <c r="I53" s="16"/>
    </row>
    <row r="54" spans="2:9">
      <c r="B54" s="8"/>
      <c r="C54" s="9" t="s">
        <v>138</v>
      </c>
      <c r="D54" s="9"/>
      <c r="E54" s="9"/>
      <c r="F54" s="8"/>
      <c r="G54" s="11">
        <v>100</v>
      </c>
      <c r="H54" s="8"/>
      <c r="I54" s="16"/>
    </row>
    <row r="55" spans="2:9">
      <c r="B55" s="8"/>
      <c r="C55" s="9"/>
      <c r="D55" s="9"/>
      <c r="E55" s="9"/>
      <c r="F55" s="8"/>
      <c r="G55" s="11">
        <v>0</v>
      </c>
      <c r="H55" s="8"/>
      <c r="I55" s="16"/>
    </row>
    <row r="56" spans="2:9">
      <c r="B56" s="8" t="s">
        <v>129</v>
      </c>
      <c r="C56" s="9"/>
      <c r="D56" s="9"/>
      <c r="E56" s="9"/>
      <c r="F56" s="8"/>
      <c r="G56" s="11"/>
      <c r="H56" s="11">
        <f>SUM(G46:G55)</f>
        <v>4426.5</v>
      </c>
      <c r="I56" s="16"/>
    </row>
    <row r="57" spans="2:9">
      <c r="B57" s="8"/>
      <c r="C57" s="9"/>
      <c r="D57" s="9"/>
      <c r="E57" s="9"/>
      <c r="F57" s="8"/>
      <c r="G57" s="11"/>
      <c r="H57" s="11"/>
      <c r="I57" s="16"/>
    </row>
    <row r="58" spans="2:9">
      <c r="B58" s="8" t="s">
        <v>140</v>
      </c>
      <c r="C58" s="9"/>
      <c r="D58" s="9"/>
      <c r="E58" s="8"/>
      <c r="F58" s="8"/>
      <c r="G58" s="11"/>
      <c r="H58" s="8"/>
      <c r="I58" s="16"/>
    </row>
    <row r="59" spans="2:9">
      <c r="B59" s="8"/>
      <c r="C59" s="9" t="s">
        <v>142</v>
      </c>
      <c r="D59" s="9"/>
      <c r="E59" s="10"/>
      <c r="F59" s="8"/>
      <c r="G59" s="11">
        <v>550</v>
      </c>
      <c r="H59" s="8"/>
      <c r="I59" s="16"/>
    </row>
    <row r="60" spans="2:9">
      <c r="B60" s="8"/>
      <c r="C60" s="9" t="s">
        <v>143</v>
      </c>
      <c r="D60" s="9"/>
      <c r="E60" s="9"/>
      <c r="F60" s="8"/>
      <c r="G60" s="11">
        <v>100</v>
      </c>
      <c r="H60" s="8"/>
      <c r="I60" s="16"/>
    </row>
    <row r="61" spans="2:9">
      <c r="B61" s="8"/>
      <c r="C61" s="9"/>
      <c r="D61" s="9"/>
      <c r="E61" s="9"/>
      <c r="F61" s="8"/>
      <c r="G61" s="11">
        <v>0</v>
      </c>
      <c r="H61" s="8"/>
      <c r="I61" s="16"/>
    </row>
    <row r="62" spans="2:9">
      <c r="B62" s="8" t="s">
        <v>141</v>
      </c>
      <c r="C62" s="9"/>
      <c r="D62" s="9"/>
      <c r="E62" s="9"/>
      <c r="F62" s="8"/>
      <c r="G62" s="11"/>
      <c r="H62" s="11">
        <f>SUM(G59:G61)</f>
        <v>650</v>
      </c>
      <c r="I62" s="16"/>
    </row>
    <row r="63" spans="2:9">
      <c r="B63" s="8"/>
      <c r="C63" s="9"/>
      <c r="D63" s="9"/>
      <c r="E63" s="9"/>
      <c r="F63" s="8"/>
      <c r="G63" s="11"/>
      <c r="H63" s="11"/>
      <c r="I63" s="16"/>
    </row>
    <row r="64" spans="2:9">
      <c r="B64" s="8" t="s">
        <v>145</v>
      </c>
      <c r="C64" s="9"/>
      <c r="D64" s="9"/>
      <c r="E64" s="8"/>
      <c r="F64" s="8"/>
      <c r="G64" s="11"/>
      <c r="H64" s="8"/>
      <c r="I64" s="16"/>
    </row>
    <row r="65" spans="2:9">
      <c r="B65" s="8"/>
      <c r="C65" s="9" t="s">
        <v>155</v>
      </c>
      <c r="D65" s="9"/>
      <c r="E65" s="10"/>
      <c r="F65" s="8"/>
      <c r="G65" s="11">
        <v>200</v>
      </c>
      <c r="H65" s="8"/>
      <c r="I65" s="16"/>
    </row>
    <row r="66" spans="2:9">
      <c r="B66" s="8"/>
      <c r="C66" s="9" t="s">
        <v>156</v>
      </c>
      <c r="D66" s="9"/>
      <c r="E66" s="9"/>
      <c r="F66" s="8"/>
      <c r="G66" s="11">
        <v>200</v>
      </c>
      <c r="H66" s="8"/>
      <c r="I66" s="16"/>
    </row>
    <row r="67" spans="2:9">
      <c r="B67" s="8"/>
      <c r="C67" s="9" t="s">
        <v>157</v>
      </c>
      <c r="D67" s="9"/>
      <c r="E67" s="9"/>
      <c r="F67" s="8"/>
      <c r="G67" s="11">
        <v>400</v>
      </c>
      <c r="H67" s="8"/>
      <c r="I67" s="16"/>
    </row>
    <row r="68" spans="2:9">
      <c r="B68" s="8"/>
      <c r="C68" s="9" t="s">
        <v>158</v>
      </c>
      <c r="D68" s="9"/>
      <c r="E68" s="9"/>
      <c r="F68" s="8"/>
      <c r="G68" s="11">
        <v>600</v>
      </c>
      <c r="H68" s="8"/>
      <c r="I68" s="16"/>
    </row>
    <row r="69" spans="2:9">
      <c r="B69" s="8"/>
      <c r="C69" s="9" t="s">
        <v>159</v>
      </c>
      <c r="D69" s="9"/>
      <c r="E69" s="9"/>
      <c r="F69" s="8"/>
      <c r="G69" s="11">
        <v>100</v>
      </c>
      <c r="H69" s="8"/>
      <c r="I69" s="16"/>
    </row>
    <row r="70" spans="2:9">
      <c r="B70" s="8"/>
      <c r="C70" s="9"/>
      <c r="D70" s="9"/>
      <c r="E70" s="9"/>
      <c r="F70" s="8"/>
      <c r="G70" s="11">
        <v>0</v>
      </c>
      <c r="H70" s="8"/>
      <c r="I70" s="16"/>
    </row>
    <row r="71" spans="2:9">
      <c r="B71" s="8" t="s">
        <v>146</v>
      </c>
      <c r="C71" s="9"/>
      <c r="D71" s="9"/>
      <c r="E71" s="9"/>
      <c r="F71" s="8"/>
      <c r="G71" s="11"/>
      <c r="H71" s="11">
        <f>SUM(G65:G70)</f>
        <v>1500</v>
      </c>
      <c r="I71" s="16"/>
    </row>
    <row r="72" spans="2:9">
      <c r="B72" s="8"/>
      <c r="C72" s="9"/>
      <c r="D72" s="9"/>
      <c r="E72" s="9"/>
      <c r="F72" s="8"/>
      <c r="G72" s="11"/>
      <c r="H72" s="11"/>
      <c r="I72" s="16"/>
    </row>
    <row r="73" spans="2:9">
      <c r="B73" s="8" t="s">
        <v>178</v>
      </c>
      <c r="C73" s="9"/>
      <c r="D73" s="9"/>
      <c r="E73" s="9"/>
      <c r="F73" s="8"/>
      <c r="G73" s="11"/>
      <c r="H73" s="11">
        <f>'winter share'!B32</f>
        <v>2655</v>
      </c>
      <c r="I73" s="16" t="s">
        <v>179</v>
      </c>
    </row>
    <row r="74" spans="2:9">
      <c r="B74" s="8"/>
      <c r="C74" s="9"/>
      <c r="D74" s="9"/>
      <c r="E74" s="9"/>
      <c r="F74" s="8"/>
      <c r="G74" s="11"/>
      <c r="H74" s="11"/>
      <c r="I74" s="16"/>
    </row>
    <row r="75" spans="2:9">
      <c r="B75" s="8" t="s">
        <v>153</v>
      </c>
      <c r="C75" s="9"/>
      <c r="D75" s="9"/>
      <c r="E75" s="8"/>
      <c r="F75" s="8"/>
      <c r="G75" s="11"/>
      <c r="H75" s="8"/>
      <c r="I75" s="16"/>
    </row>
    <row r="76" spans="2:9">
      <c r="B76" s="8"/>
      <c r="C76" s="9" t="s">
        <v>147</v>
      </c>
      <c r="D76" s="9"/>
      <c r="E76" s="10"/>
      <c r="F76" s="8"/>
      <c r="G76" s="11">
        <v>200</v>
      </c>
      <c r="H76" s="8"/>
      <c r="I76" s="16"/>
    </row>
    <row r="77" spans="2:9">
      <c r="B77" s="8"/>
      <c r="C77" s="9" t="s">
        <v>148</v>
      </c>
      <c r="D77" s="9"/>
      <c r="E77" s="9"/>
      <c r="F77" s="8"/>
      <c r="G77" s="11">
        <v>75</v>
      </c>
      <c r="H77" s="8"/>
      <c r="I77" s="16"/>
    </row>
    <row r="78" spans="2:9">
      <c r="B78" s="8"/>
      <c r="C78" s="9" t="s">
        <v>149</v>
      </c>
      <c r="D78" s="9"/>
      <c r="E78" s="9"/>
      <c r="F78" s="8"/>
      <c r="G78" s="11">
        <v>50</v>
      </c>
      <c r="H78" s="8"/>
      <c r="I78" s="16"/>
    </row>
    <row r="79" spans="2:9">
      <c r="B79" s="8"/>
      <c r="C79" s="9" t="s">
        <v>150</v>
      </c>
      <c r="D79" s="9"/>
      <c r="E79" s="9"/>
      <c r="F79" s="8"/>
      <c r="G79" s="11">
        <v>200</v>
      </c>
      <c r="H79" s="8"/>
      <c r="I79" s="16"/>
    </row>
    <row r="80" spans="2:9">
      <c r="B80" s="8"/>
      <c r="C80" s="9"/>
      <c r="D80" s="9"/>
      <c r="E80" s="9"/>
      <c r="F80" s="8"/>
      <c r="G80" s="11">
        <v>0</v>
      </c>
      <c r="H80" s="8"/>
      <c r="I80" s="16"/>
    </row>
    <row r="81" spans="2:9">
      <c r="B81" s="8" t="s">
        <v>154</v>
      </c>
      <c r="C81" s="9"/>
      <c r="D81" s="9"/>
      <c r="E81" s="9"/>
      <c r="F81" s="8"/>
      <c r="G81" s="11"/>
      <c r="H81" s="11">
        <f>SUM(G76:G80)</f>
        <v>525</v>
      </c>
      <c r="I81" s="16"/>
    </row>
    <row r="82" spans="2:9">
      <c r="B82" s="8"/>
      <c r="C82" s="9"/>
      <c r="D82" s="9"/>
      <c r="E82" s="9"/>
      <c r="F82" s="8"/>
      <c r="G82" s="11"/>
      <c r="H82" s="8"/>
      <c r="I82" s="16"/>
    </row>
    <row r="83" spans="2:9">
      <c r="B83" s="8" t="s">
        <v>35</v>
      </c>
      <c r="C83" s="9"/>
      <c r="D83" s="9"/>
      <c r="E83" s="8"/>
      <c r="F83" s="8"/>
      <c r="G83" s="11"/>
      <c r="H83" s="8"/>
      <c r="I83" s="16"/>
    </row>
    <row r="84" spans="2:9">
      <c r="B84" s="8"/>
      <c r="C84" s="9" t="s">
        <v>36</v>
      </c>
      <c r="D84" s="9"/>
      <c r="E84" s="8"/>
      <c r="F84" s="8"/>
      <c r="G84" s="11">
        <v>240</v>
      </c>
      <c r="H84" s="8"/>
      <c r="I84" s="16" t="s">
        <v>83</v>
      </c>
    </row>
    <row r="85" spans="2:9">
      <c r="B85" s="8"/>
      <c r="C85" s="9" t="s">
        <v>37</v>
      </c>
      <c r="D85" s="9"/>
      <c r="E85" s="8"/>
      <c r="F85" s="8"/>
      <c r="G85" s="11">
        <v>2500</v>
      </c>
      <c r="H85" s="8"/>
      <c r="I85" s="16" t="s">
        <v>160</v>
      </c>
    </row>
    <row r="86" spans="2:9">
      <c r="B86" s="8"/>
      <c r="C86" s="9" t="s">
        <v>38</v>
      </c>
      <c r="D86" s="9"/>
      <c r="E86" s="8"/>
      <c r="F86" s="8"/>
      <c r="G86" s="11">
        <v>0</v>
      </c>
      <c r="H86" s="8"/>
      <c r="I86" s="16"/>
    </row>
    <row r="87" spans="2:9">
      <c r="B87" s="8"/>
      <c r="C87" s="9"/>
      <c r="D87" s="9"/>
      <c r="E87" s="8"/>
      <c r="F87" s="8"/>
      <c r="G87" s="11"/>
      <c r="H87" s="8"/>
      <c r="I87" s="16"/>
    </row>
    <row r="88" spans="2:9">
      <c r="B88" s="8"/>
      <c r="C88" s="9"/>
      <c r="D88" s="9"/>
      <c r="E88" s="10"/>
      <c r="F88" s="8"/>
      <c r="G88" s="11"/>
      <c r="H88" s="8"/>
      <c r="I88" s="16"/>
    </row>
    <row r="89" spans="2:9">
      <c r="B89" s="8" t="s">
        <v>39</v>
      </c>
      <c r="C89" s="9"/>
      <c r="D89" s="9"/>
      <c r="E89" s="9"/>
      <c r="F89" s="8"/>
      <c r="G89" s="11"/>
      <c r="H89" s="11">
        <f>SUM(G84:G88)</f>
        <v>2740</v>
      </c>
      <c r="I89" s="16"/>
    </row>
    <row r="90" spans="2:9">
      <c r="B90" s="8"/>
      <c r="C90" s="9"/>
      <c r="D90" s="9"/>
      <c r="E90" s="8"/>
      <c r="F90" s="8"/>
      <c r="G90" s="11"/>
      <c r="H90" s="8"/>
      <c r="I90" s="16"/>
    </row>
    <row r="91" spans="2:9">
      <c r="B91" s="8" t="s">
        <v>40</v>
      </c>
      <c r="C91" s="9"/>
      <c r="D91" s="9"/>
      <c r="E91" s="8"/>
      <c r="F91" s="8"/>
      <c r="G91" s="11"/>
      <c r="H91" s="8"/>
      <c r="I91" s="16"/>
    </row>
    <row r="92" spans="2:9">
      <c r="B92" s="8"/>
      <c r="C92" s="9" t="s">
        <v>41</v>
      </c>
      <c r="D92" s="9"/>
      <c r="E92" s="10"/>
      <c r="F92" s="8"/>
      <c r="G92" s="11">
        <v>300</v>
      </c>
      <c r="H92" s="8"/>
      <c r="I92" s="16"/>
    </row>
    <row r="93" spans="2:9">
      <c r="B93" s="8"/>
      <c r="C93" s="9" t="s">
        <v>42</v>
      </c>
      <c r="D93" s="9"/>
      <c r="E93" s="9"/>
      <c r="F93" s="8"/>
      <c r="G93" s="11">
        <v>0</v>
      </c>
      <c r="H93" s="8"/>
      <c r="I93" s="16"/>
    </row>
    <row r="94" spans="2:9">
      <c r="B94" s="8"/>
      <c r="C94" s="9" t="s">
        <v>38</v>
      </c>
      <c r="D94" s="9"/>
      <c r="E94" s="8"/>
      <c r="F94" s="8"/>
      <c r="G94" s="11">
        <v>0</v>
      </c>
      <c r="H94" s="8"/>
      <c r="I94" s="16"/>
    </row>
    <row r="95" spans="2:9">
      <c r="B95" s="8"/>
      <c r="C95" s="9"/>
      <c r="D95" s="9"/>
      <c r="E95" s="8"/>
      <c r="F95" s="8"/>
      <c r="G95" s="11"/>
      <c r="H95" s="8"/>
      <c r="I95" s="16"/>
    </row>
    <row r="96" spans="2:9">
      <c r="B96" s="8"/>
      <c r="C96" s="9"/>
      <c r="D96" s="9"/>
      <c r="E96" s="8"/>
      <c r="F96" s="8"/>
      <c r="G96" s="11"/>
      <c r="H96" s="8"/>
      <c r="I96" s="16"/>
    </row>
    <row r="97" spans="1:9">
      <c r="B97" s="8" t="s">
        <v>43</v>
      </c>
      <c r="C97" s="9"/>
      <c r="D97" s="9"/>
      <c r="E97" s="8"/>
      <c r="F97" s="8"/>
      <c r="G97" s="11"/>
      <c r="H97" s="11">
        <f>SUM(G92:G96)</f>
        <v>300</v>
      </c>
      <c r="I97" s="16"/>
    </row>
    <row r="98" spans="1:9">
      <c r="B98" s="8"/>
      <c r="C98" s="9"/>
      <c r="D98" s="9"/>
      <c r="E98" s="8"/>
      <c r="F98" s="8"/>
      <c r="G98" s="11"/>
      <c r="H98" s="8"/>
      <c r="I98" s="16"/>
    </row>
    <row r="99" spans="1:9">
      <c r="B99" s="8" t="s">
        <v>44</v>
      </c>
      <c r="C99" s="9"/>
      <c r="D99" s="9"/>
      <c r="E99" s="8"/>
      <c r="F99" s="8"/>
      <c r="G99" s="11"/>
      <c r="H99" s="8"/>
      <c r="I99" s="16"/>
    </row>
    <row r="100" spans="1:9">
      <c r="B100" s="8"/>
      <c r="C100" s="9" t="s">
        <v>45</v>
      </c>
      <c r="D100" s="9"/>
      <c r="E100" s="8"/>
      <c r="F100" s="8"/>
      <c r="G100" s="11">
        <v>0</v>
      </c>
      <c r="H100" s="8"/>
      <c r="I100" s="16"/>
    </row>
    <row r="101" spans="1:9">
      <c r="B101" s="8"/>
      <c r="C101" s="9" t="s">
        <v>46</v>
      </c>
      <c r="D101" s="9"/>
      <c r="E101" s="8"/>
      <c r="F101" s="8"/>
      <c r="G101" s="11">
        <v>0</v>
      </c>
      <c r="H101" s="8"/>
      <c r="I101" s="16"/>
    </row>
    <row r="102" spans="1:9">
      <c r="B102" s="8"/>
      <c r="C102" s="9"/>
      <c r="D102" s="9"/>
      <c r="E102" s="8"/>
      <c r="F102" s="8"/>
      <c r="G102" s="11"/>
      <c r="H102" s="8"/>
      <c r="I102" s="16"/>
    </row>
    <row r="103" spans="1:9">
      <c r="B103" s="8" t="s">
        <v>47</v>
      </c>
      <c r="C103" s="9"/>
      <c r="D103" s="9"/>
      <c r="E103" s="8"/>
      <c r="F103" s="8"/>
      <c r="G103" s="11"/>
      <c r="H103" s="11">
        <f>SUM(G100:G102)</f>
        <v>0</v>
      </c>
      <c r="I103" s="16"/>
    </row>
    <row r="104" spans="1:9">
      <c r="B104" s="8"/>
      <c r="C104" s="9"/>
      <c r="D104" s="9"/>
      <c r="E104" s="8"/>
      <c r="F104" s="8"/>
      <c r="G104" s="11"/>
      <c r="H104" s="8"/>
      <c r="I104" s="16"/>
    </row>
    <row r="105" spans="1:9">
      <c r="B105" s="12" t="s">
        <v>59</v>
      </c>
      <c r="C105" s="9"/>
      <c r="D105" s="9"/>
      <c r="E105" s="8"/>
      <c r="F105" s="8"/>
      <c r="G105" s="11"/>
      <c r="H105" s="13">
        <f>SUM(H9:H104)</f>
        <v>64695</v>
      </c>
      <c r="I105" s="16"/>
    </row>
    <row r="106" spans="1:9">
      <c r="B106" s="8"/>
      <c r="C106" s="9"/>
      <c r="D106" s="9"/>
      <c r="E106" s="8"/>
      <c r="F106" s="8"/>
      <c r="G106" s="11"/>
      <c r="H106" s="8"/>
      <c r="I106" s="16"/>
    </row>
    <row r="107" spans="1:9" ht="18.75">
      <c r="A107" s="17" t="s">
        <v>54</v>
      </c>
      <c r="B107" s="8"/>
      <c r="C107" s="9"/>
      <c r="D107" s="9"/>
      <c r="E107" s="8"/>
      <c r="F107" s="8"/>
      <c r="G107" s="11"/>
      <c r="H107" s="8"/>
      <c r="I107" s="16"/>
    </row>
    <row r="108" spans="1:9">
      <c r="B108" s="8"/>
      <c r="C108" s="9" t="s">
        <v>86</v>
      </c>
      <c r="D108" s="9"/>
      <c r="E108" s="8"/>
      <c r="F108" s="8"/>
      <c r="G108" s="11"/>
      <c r="H108" s="8"/>
      <c r="I108" s="16" t="s">
        <v>87</v>
      </c>
    </row>
    <row r="109" spans="1:9">
      <c r="B109" s="8"/>
      <c r="C109" s="9" t="s">
        <v>55</v>
      </c>
      <c r="D109" s="9"/>
      <c r="E109" s="8"/>
      <c r="F109" s="8"/>
      <c r="G109" s="11"/>
      <c r="H109" s="8"/>
      <c r="I109" s="16"/>
    </row>
    <row r="110" spans="1:9">
      <c r="B110" s="8"/>
      <c r="C110" s="9" t="s">
        <v>56</v>
      </c>
      <c r="D110" s="9"/>
      <c r="E110" s="8"/>
      <c r="F110" s="8"/>
      <c r="G110" s="11"/>
      <c r="H110" s="8"/>
      <c r="I110" s="16" t="s">
        <v>88</v>
      </c>
    </row>
    <row r="111" spans="1:9">
      <c r="B111" s="8"/>
      <c r="C111" s="9" t="s">
        <v>57</v>
      </c>
      <c r="D111" s="9"/>
      <c r="E111" s="8"/>
      <c r="F111" s="8"/>
      <c r="G111" s="11">
        <v>50</v>
      </c>
      <c r="H111" s="8"/>
      <c r="I111" s="16"/>
    </row>
    <row r="112" spans="1:9">
      <c r="B112" s="8"/>
      <c r="C112" s="9" t="s">
        <v>58</v>
      </c>
      <c r="D112" s="9"/>
      <c r="E112" s="8"/>
      <c r="F112" s="8"/>
      <c r="G112" s="11">
        <v>500</v>
      </c>
      <c r="H112" s="8"/>
      <c r="I112" s="16"/>
    </row>
    <row r="113" spans="1:9">
      <c r="B113" s="8"/>
      <c r="C113" s="9"/>
      <c r="D113" s="9"/>
      <c r="E113" s="8"/>
      <c r="F113" s="8"/>
      <c r="G113" s="11"/>
      <c r="H113" s="8"/>
      <c r="I113" s="16"/>
    </row>
    <row r="114" spans="1:9">
      <c r="B114" s="8" t="s">
        <v>60</v>
      </c>
      <c r="C114" s="9"/>
      <c r="D114" s="9"/>
      <c r="E114" s="8"/>
      <c r="F114" s="8"/>
      <c r="G114" s="11"/>
      <c r="H114" s="11">
        <f>SUM(G108:G113)</f>
        <v>550</v>
      </c>
      <c r="I114" s="16"/>
    </row>
    <row r="115" spans="1:9">
      <c r="B115" s="8"/>
      <c r="C115" s="9"/>
      <c r="D115" s="9"/>
      <c r="E115" s="8"/>
      <c r="F115" s="8"/>
      <c r="G115" s="11"/>
      <c r="H115" s="11"/>
      <c r="I115" s="16"/>
    </row>
    <row r="116" spans="1:9">
      <c r="A116" t="s">
        <v>61</v>
      </c>
      <c r="B116" s="8"/>
      <c r="C116" s="9"/>
      <c r="D116" s="9"/>
      <c r="E116" s="8"/>
      <c r="F116" s="8"/>
      <c r="G116" s="11"/>
      <c r="H116" s="11"/>
      <c r="I116" s="16"/>
    </row>
    <row r="117" spans="1:9">
      <c r="B117" s="8"/>
      <c r="C117" s="9" t="s">
        <v>63</v>
      </c>
      <c r="D117" s="9"/>
      <c r="E117" s="8"/>
      <c r="F117" s="8"/>
      <c r="G117" s="11">
        <v>1200</v>
      </c>
      <c r="H117" s="11"/>
      <c r="I117" s="16"/>
    </row>
    <row r="118" spans="1:9">
      <c r="B118" s="8"/>
      <c r="C118" s="9" t="s">
        <v>62</v>
      </c>
      <c r="D118" s="9"/>
      <c r="E118" s="8"/>
      <c r="F118" s="8"/>
      <c r="G118" s="11">
        <f>30*12</f>
        <v>360</v>
      </c>
      <c r="H118" s="11"/>
      <c r="I118" s="16" t="s">
        <v>71</v>
      </c>
    </row>
    <row r="119" spans="1:9">
      <c r="B119" s="8"/>
      <c r="C119" s="9" t="s">
        <v>70</v>
      </c>
      <c r="D119" s="9"/>
      <c r="E119" s="8"/>
      <c r="F119" s="8"/>
      <c r="G119" s="11">
        <v>1000</v>
      </c>
      <c r="H119" s="11"/>
      <c r="I119" s="16" t="s">
        <v>82</v>
      </c>
    </row>
    <row r="120" spans="1:9">
      <c r="B120" s="8"/>
      <c r="C120" s="9" t="s">
        <v>72</v>
      </c>
      <c r="D120" s="9"/>
      <c r="E120" s="8"/>
      <c r="F120" s="8"/>
      <c r="G120" s="11">
        <f>(46*2)+50</f>
        <v>142</v>
      </c>
      <c r="H120" s="11"/>
      <c r="I120" s="16" t="s">
        <v>73</v>
      </c>
    </row>
    <row r="121" spans="1:9">
      <c r="B121" s="8"/>
      <c r="C121" s="9" t="s">
        <v>74</v>
      </c>
      <c r="D121" s="9"/>
      <c r="E121" s="8"/>
      <c r="F121" s="8"/>
      <c r="G121" s="11">
        <v>180</v>
      </c>
      <c r="H121" s="11"/>
      <c r="I121" s="16"/>
    </row>
    <row r="122" spans="1:9">
      <c r="B122" s="8"/>
      <c r="C122" s="9" t="s">
        <v>80</v>
      </c>
      <c r="D122" s="9"/>
      <c r="E122" s="8"/>
      <c r="F122" s="8"/>
      <c r="G122" s="11">
        <v>264</v>
      </c>
      <c r="H122" s="11"/>
      <c r="I122" s="16"/>
    </row>
    <row r="123" spans="1:9">
      <c r="B123" s="8"/>
      <c r="C123" s="9" t="s">
        <v>81</v>
      </c>
      <c r="D123" s="9"/>
      <c r="E123" s="8"/>
      <c r="F123" s="8"/>
      <c r="G123" s="11">
        <v>25</v>
      </c>
      <c r="H123" s="11"/>
      <c r="I123" s="16"/>
    </row>
    <row r="124" spans="1:9">
      <c r="B124" s="8"/>
      <c r="C124" s="9" t="s">
        <v>75</v>
      </c>
      <c r="D124" s="9"/>
      <c r="E124" s="8"/>
      <c r="F124" s="8"/>
      <c r="G124" s="11">
        <f>30*9</f>
        <v>270</v>
      </c>
      <c r="H124" s="11"/>
      <c r="I124" s="16" t="s">
        <v>161</v>
      </c>
    </row>
    <row r="125" spans="1:9">
      <c r="B125" s="8"/>
      <c r="C125" s="9" t="s">
        <v>64</v>
      </c>
      <c r="D125" s="9"/>
      <c r="E125" s="8"/>
      <c r="F125" s="8"/>
      <c r="G125" s="11">
        <v>2500</v>
      </c>
      <c r="H125" s="11"/>
      <c r="I125" s="16" t="s">
        <v>85</v>
      </c>
    </row>
    <row r="126" spans="1:9">
      <c r="B126" s="8"/>
      <c r="C126" s="9" t="s">
        <v>65</v>
      </c>
      <c r="D126" s="9"/>
      <c r="E126" s="8"/>
      <c r="F126" s="8"/>
      <c r="G126" s="11">
        <f>1000+400+500</f>
        <v>1900</v>
      </c>
      <c r="H126" s="11"/>
      <c r="I126" s="16" t="s">
        <v>84</v>
      </c>
    </row>
    <row r="127" spans="1:9">
      <c r="B127" s="8"/>
      <c r="C127" s="9" t="s">
        <v>66</v>
      </c>
      <c r="D127" s="9"/>
      <c r="E127" s="8"/>
      <c r="F127" s="8"/>
      <c r="G127" s="11">
        <v>100</v>
      </c>
      <c r="H127" s="11"/>
      <c r="I127" s="16"/>
    </row>
    <row r="128" spans="1:9">
      <c r="B128" s="8"/>
      <c r="C128" s="9" t="s">
        <v>67</v>
      </c>
      <c r="D128" s="9"/>
      <c r="E128" s="8"/>
      <c r="F128" s="8"/>
      <c r="G128" s="11">
        <v>1332</v>
      </c>
      <c r="H128" s="11"/>
      <c r="I128" s="16"/>
    </row>
    <row r="129" spans="1:9">
      <c r="B129" s="8"/>
      <c r="C129" s="9" t="s">
        <v>68</v>
      </c>
      <c r="D129" s="9"/>
      <c r="E129" s="8"/>
      <c r="F129" s="8"/>
      <c r="G129" s="11">
        <v>0</v>
      </c>
      <c r="H129" s="11"/>
      <c r="I129" s="16"/>
    </row>
    <row r="130" spans="1:9">
      <c r="B130" s="8"/>
      <c r="C130" s="9"/>
      <c r="D130" s="9"/>
      <c r="E130" s="8"/>
      <c r="F130" s="8"/>
      <c r="G130" s="11"/>
      <c r="H130" s="11"/>
      <c r="I130" s="16"/>
    </row>
    <row r="131" spans="1:9">
      <c r="B131" s="8" t="s">
        <v>69</v>
      </c>
      <c r="C131" s="9"/>
      <c r="D131" s="9"/>
      <c r="E131" s="8"/>
      <c r="F131" s="8"/>
      <c r="G131" s="11"/>
      <c r="H131" s="11">
        <f>SUM(G117:G130)</f>
        <v>9273</v>
      </c>
      <c r="I131" s="16"/>
    </row>
    <row r="132" spans="1:9">
      <c r="B132" s="8"/>
      <c r="C132" s="9"/>
      <c r="D132" s="9"/>
      <c r="E132" s="8"/>
      <c r="F132" s="8"/>
      <c r="G132" s="11"/>
      <c r="H132" s="11"/>
      <c r="I132" s="16"/>
    </row>
    <row r="133" spans="1:9" ht="18.75">
      <c r="A133" s="17" t="s">
        <v>24</v>
      </c>
      <c r="B133" s="12"/>
      <c r="C133" s="12"/>
      <c r="D133" s="12"/>
      <c r="E133" s="12"/>
      <c r="F133" s="12"/>
      <c r="G133" s="13"/>
      <c r="H133" s="13"/>
      <c r="I133" s="16"/>
    </row>
    <row r="134" spans="1:9">
      <c r="B134" s="8"/>
      <c r="C134" s="8"/>
      <c r="D134" s="8"/>
      <c r="E134" s="8"/>
      <c r="F134" s="8"/>
      <c r="G134" s="11"/>
      <c r="H134" s="8"/>
      <c r="I134" s="16"/>
    </row>
    <row r="135" spans="1:9">
      <c r="B135" s="8" t="s">
        <v>48</v>
      </c>
      <c r="C135" s="8"/>
      <c r="D135" s="8"/>
      <c r="E135" s="8"/>
      <c r="F135" s="8"/>
      <c r="G135" s="11"/>
      <c r="H135" s="8"/>
      <c r="I135" s="16"/>
    </row>
    <row r="136" spans="1:9">
      <c r="B136" s="8"/>
      <c r="C136" s="8" t="s">
        <v>49</v>
      </c>
      <c r="D136" s="8"/>
      <c r="E136" s="8"/>
      <c r="F136" s="8"/>
      <c r="G136" s="11">
        <v>0</v>
      </c>
      <c r="H136" s="8"/>
      <c r="I136" s="16"/>
    </row>
    <row r="137" spans="1:9">
      <c r="B137" s="8"/>
      <c r="C137" s="8" t="s">
        <v>50</v>
      </c>
      <c r="D137" s="8"/>
      <c r="E137" s="8"/>
      <c r="F137" s="8"/>
      <c r="G137" s="11">
        <v>1000</v>
      </c>
      <c r="H137" s="8"/>
      <c r="I137" s="16"/>
    </row>
    <row r="138" spans="1:9">
      <c r="B138" s="8"/>
      <c r="C138" s="8"/>
      <c r="D138" s="8"/>
      <c r="E138" s="8"/>
      <c r="F138" s="8"/>
      <c r="G138" s="11"/>
      <c r="H138" s="8"/>
      <c r="I138" s="16"/>
    </row>
    <row r="139" spans="1:9">
      <c r="B139" s="8" t="s">
        <v>51</v>
      </c>
      <c r="C139" s="8"/>
      <c r="D139" s="8"/>
      <c r="E139" s="8"/>
      <c r="F139" s="8"/>
      <c r="G139" s="11"/>
      <c r="H139" s="11">
        <f>SUM(G136:G138)</f>
        <v>1000</v>
      </c>
      <c r="I139" s="16"/>
    </row>
    <row r="140" spans="1:9">
      <c r="B140" s="8"/>
      <c r="C140" s="8"/>
      <c r="D140" s="8"/>
      <c r="E140" s="8"/>
      <c r="F140" s="8"/>
      <c r="G140" s="11"/>
      <c r="H140" s="8"/>
      <c r="I140" s="16"/>
    </row>
    <row r="141" spans="1:9">
      <c r="B141" s="8"/>
      <c r="C141" s="8"/>
      <c r="D141" s="8"/>
      <c r="E141" s="8"/>
      <c r="F141" s="8"/>
      <c r="G141" s="11"/>
      <c r="H141" s="8"/>
      <c r="I141" s="16"/>
    </row>
    <row r="142" spans="1:9">
      <c r="B142" s="12" t="s">
        <v>52</v>
      </c>
      <c r="C142" s="8"/>
      <c r="D142" s="8"/>
      <c r="E142" s="8"/>
      <c r="F142" s="8"/>
      <c r="G142" s="11"/>
      <c r="H142" s="11">
        <f>H105+H114+H131+H139</f>
        <v>75518</v>
      </c>
      <c r="I142" s="16"/>
    </row>
    <row r="143" spans="1:9">
      <c r="B143" s="8"/>
      <c r="C143" s="8"/>
      <c r="D143" s="8"/>
      <c r="E143" s="8"/>
      <c r="F143" s="8"/>
      <c r="G143" s="11"/>
      <c r="H143" s="8"/>
      <c r="I143" s="16"/>
    </row>
    <row r="144" spans="1:9">
      <c r="B144" s="8"/>
      <c r="C144" s="8"/>
      <c r="D144" s="8"/>
      <c r="E144" s="8"/>
      <c r="F144" s="8"/>
      <c r="G144" s="11"/>
      <c r="H144" s="8"/>
      <c r="I144" s="16"/>
    </row>
    <row r="145" spans="2:9">
      <c r="B145" s="8"/>
      <c r="C145" s="8"/>
      <c r="D145" s="8"/>
      <c r="E145" s="8"/>
      <c r="F145" s="8"/>
      <c r="G145" s="11"/>
      <c r="H145" s="8"/>
      <c r="I145" s="16"/>
    </row>
    <row r="146" spans="2:9">
      <c r="B146" s="8"/>
      <c r="C146" s="8"/>
      <c r="D146" s="8"/>
      <c r="E146" s="8"/>
      <c r="F146" s="8"/>
      <c r="G146" s="11"/>
      <c r="H146" s="8"/>
      <c r="I146" s="16"/>
    </row>
    <row r="147" spans="2:9">
      <c r="B147" s="8"/>
      <c r="C147" s="8"/>
      <c r="D147" s="8"/>
      <c r="E147" s="8"/>
      <c r="F147" s="8"/>
      <c r="G147" s="11"/>
      <c r="H147" s="8"/>
      <c r="I147" s="16"/>
    </row>
    <row r="148" spans="2:9">
      <c r="B148" s="8"/>
      <c r="C148" s="8"/>
      <c r="D148" s="8"/>
      <c r="E148" s="8"/>
      <c r="F148" s="8"/>
      <c r="G148" s="11"/>
      <c r="H148" s="8"/>
      <c r="I148" s="16"/>
    </row>
    <row r="149" spans="2:9">
      <c r="B149" s="8"/>
      <c r="C149" s="8"/>
      <c r="D149" s="8"/>
      <c r="E149" s="8"/>
      <c r="F149" s="8"/>
      <c r="G149" s="11"/>
      <c r="H149" s="8"/>
      <c r="I149" s="16"/>
    </row>
    <row r="150" spans="2:9">
      <c r="B150" s="8"/>
      <c r="C150" s="8"/>
      <c r="D150" s="8"/>
      <c r="E150" s="8"/>
      <c r="F150" s="8"/>
      <c r="G150" s="8"/>
      <c r="H150" s="8"/>
      <c r="I150" s="16"/>
    </row>
    <row r="151" spans="2:9">
      <c r="B151" s="8"/>
      <c r="C151" s="8"/>
      <c r="D151" s="8"/>
      <c r="E151" s="8"/>
      <c r="F151" s="8"/>
      <c r="G151" s="8"/>
      <c r="H151" s="8"/>
      <c r="I151" s="16"/>
    </row>
    <row r="152" spans="2:9">
      <c r="B152" s="8"/>
      <c r="C152" s="8"/>
      <c r="D152" s="8"/>
      <c r="E152" s="8"/>
      <c r="F152" s="8"/>
      <c r="G152" s="8"/>
      <c r="H152" s="8"/>
      <c r="I152" s="16"/>
    </row>
    <row r="153" spans="2:9">
      <c r="B153" s="8"/>
      <c r="C153" s="8"/>
      <c r="D153" s="8"/>
      <c r="E153" s="8"/>
      <c r="F153" s="8"/>
      <c r="G153" s="8"/>
      <c r="H153" s="8"/>
      <c r="I153" s="16"/>
    </row>
    <row r="154" spans="2:9">
      <c r="B154" s="8"/>
      <c r="C154" s="8"/>
      <c r="D154" s="8"/>
      <c r="E154" s="8"/>
      <c r="F154" s="8"/>
      <c r="G154" s="8"/>
      <c r="H154" s="8"/>
      <c r="I154" s="16"/>
    </row>
    <row r="155" spans="2:9">
      <c r="B155" s="8"/>
      <c r="C155" s="8"/>
      <c r="D155" s="8"/>
      <c r="E155" s="8"/>
      <c r="F155" s="8"/>
      <c r="G155" s="8"/>
      <c r="H155" s="8"/>
      <c r="I155" s="16"/>
    </row>
    <row r="156" spans="2:9">
      <c r="B156" s="8"/>
      <c r="C156" s="8"/>
      <c r="D156" s="8"/>
      <c r="E156" s="8"/>
      <c r="F156" s="8"/>
      <c r="G156" s="8"/>
      <c r="H156" s="8"/>
      <c r="I156" s="16"/>
    </row>
    <row r="157" spans="2:9">
      <c r="B157" s="8"/>
      <c r="C157" s="8"/>
      <c r="D157" s="8"/>
      <c r="E157" s="8"/>
      <c r="F157" s="8"/>
      <c r="G157" s="8"/>
      <c r="H157" s="8"/>
      <c r="I157" s="16"/>
    </row>
    <row r="158" spans="2:9">
      <c r="B158" s="8"/>
      <c r="C158" s="8"/>
      <c r="D158" s="8"/>
      <c r="E158" s="8"/>
      <c r="F158" s="8"/>
      <c r="G158" s="8"/>
      <c r="H158" s="8"/>
      <c r="I158" s="16"/>
    </row>
    <row r="159" spans="2:9">
      <c r="B159" s="8"/>
      <c r="C159" s="8"/>
      <c r="D159" s="8"/>
      <c r="E159" s="8"/>
      <c r="F159" s="8"/>
      <c r="G159" s="8"/>
      <c r="H159" s="8"/>
      <c r="I159" s="16"/>
    </row>
    <row r="160" spans="2:9">
      <c r="B160" s="8"/>
      <c r="C160" s="8"/>
      <c r="D160" s="8"/>
      <c r="E160" s="8"/>
      <c r="F160" s="8"/>
      <c r="G160" s="8"/>
      <c r="H160" s="8"/>
      <c r="I160" s="16"/>
    </row>
    <row r="161" spans="2:9">
      <c r="B161" s="8"/>
      <c r="C161" s="8"/>
      <c r="D161" s="8"/>
      <c r="E161" s="8"/>
      <c r="F161" s="8"/>
      <c r="G161" s="8"/>
      <c r="H161" s="8"/>
      <c r="I161" s="16"/>
    </row>
    <row r="162" spans="2:9">
      <c r="B162" s="8"/>
      <c r="C162" s="8"/>
      <c r="D162" s="8"/>
      <c r="E162" s="8"/>
      <c r="F162" s="8"/>
      <c r="G162" s="8"/>
      <c r="H162" s="8"/>
      <c r="I162" s="16"/>
    </row>
    <row r="163" spans="2:9">
      <c r="B163" s="8"/>
      <c r="C163" s="8"/>
      <c r="D163" s="8"/>
      <c r="E163" s="8"/>
      <c r="F163" s="8"/>
      <c r="G163" s="8"/>
      <c r="H163" s="8"/>
      <c r="I163" s="16"/>
    </row>
    <row r="164" spans="2:9">
      <c r="B164" s="8"/>
      <c r="C164" s="8"/>
      <c r="D164" s="8"/>
      <c r="E164" s="8"/>
      <c r="F164" s="8"/>
      <c r="G164" s="8"/>
      <c r="H164" s="8"/>
      <c r="I164" s="16"/>
    </row>
    <row r="165" spans="2:9">
      <c r="B165" s="8"/>
      <c r="C165" s="8"/>
      <c r="D165" s="8"/>
      <c r="E165" s="8"/>
      <c r="F165" s="8"/>
      <c r="G165" s="8"/>
      <c r="H165" s="8"/>
      <c r="I165" s="16"/>
    </row>
    <row r="166" spans="2:9">
      <c r="B166" s="8"/>
      <c r="C166" s="8"/>
      <c r="D166" s="8"/>
      <c r="E166" s="8"/>
      <c r="F166" s="8"/>
      <c r="G166" s="8"/>
      <c r="H166" s="8"/>
      <c r="I166" s="16"/>
    </row>
    <row r="167" spans="2:9">
      <c r="B167" s="8"/>
      <c r="C167" s="8"/>
      <c r="D167" s="8"/>
      <c r="E167" s="8"/>
      <c r="F167" s="8"/>
      <c r="G167" s="8"/>
      <c r="H167" s="8"/>
      <c r="I167" s="16"/>
    </row>
    <row r="168" spans="2:9">
      <c r="B168" s="8"/>
      <c r="C168" s="8"/>
      <c r="D168" s="8"/>
      <c r="E168" s="8"/>
      <c r="F168" s="8"/>
      <c r="G168" s="8"/>
      <c r="H168" s="8"/>
      <c r="I168" s="16"/>
    </row>
    <row r="169" spans="2:9">
      <c r="B169" s="8"/>
      <c r="C169" s="8"/>
      <c r="D169" s="8"/>
      <c r="E169" s="8"/>
      <c r="F169" s="8"/>
      <c r="G169" s="8"/>
      <c r="H169" s="8"/>
      <c r="I169" s="16"/>
    </row>
    <row r="170" spans="2:9">
      <c r="B170" s="8"/>
      <c r="C170" s="8"/>
      <c r="D170" s="8"/>
      <c r="E170" s="8"/>
      <c r="F170" s="8"/>
      <c r="G170" s="8"/>
      <c r="H170" s="8"/>
      <c r="I170" s="16"/>
    </row>
    <row r="171" spans="2:9">
      <c r="B171" s="8"/>
      <c r="C171" s="8"/>
      <c r="D171" s="8"/>
      <c r="E171" s="8"/>
      <c r="F171" s="8"/>
      <c r="G171" s="8"/>
      <c r="H171" s="8"/>
      <c r="I171" s="16"/>
    </row>
    <row r="172" spans="2:9">
      <c r="B172" s="8"/>
      <c r="C172" s="8"/>
      <c r="D172" s="8"/>
      <c r="E172" s="8"/>
      <c r="F172" s="8"/>
      <c r="G172" s="8"/>
      <c r="H172" s="8"/>
      <c r="I172" s="16"/>
    </row>
    <row r="173" spans="2:9">
      <c r="B173" s="8"/>
      <c r="C173" s="8"/>
      <c r="D173" s="8"/>
      <c r="E173" s="8"/>
      <c r="F173" s="8"/>
      <c r="G173" s="8"/>
      <c r="H173" s="8"/>
      <c r="I173" s="16"/>
    </row>
    <row r="174" spans="2:9">
      <c r="B174" s="8"/>
      <c r="C174" s="8"/>
      <c r="D174" s="8"/>
      <c r="E174" s="8"/>
      <c r="F174" s="8"/>
      <c r="G174" s="8"/>
      <c r="H174" s="8"/>
      <c r="I174" s="16"/>
    </row>
    <row r="175" spans="2:9">
      <c r="B175" s="8"/>
      <c r="C175" s="8"/>
      <c r="D175" s="8"/>
      <c r="E175" s="8"/>
      <c r="F175" s="8"/>
      <c r="G175" s="8"/>
      <c r="H175" s="8"/>
      <c r="I175" s="16"/>
    </row>
    <row r="176" spans="2:9">
      <c r="B176" s="8"/>
      <c r="C176" s="8"/>
      <c r="D176" s="8"/>
      <c r="E176" s="8"/>
      <c r="F176" s="8"/>
      <c r="G176" s="8"/>
      <c r="H176" s="8"/>
      <c r="I176" s="16"/>
    </row>
    <row r="177" spans="2:9">
      <c r="B177" s="8"/>
      <c r="C177" s="8"/>
      <c r="D177" s="8"/>
      <c r="E177" s="8"/>
      <c r="F177" s="8"/>
      <c r="G177" s="8"/>
      <c r="H177" s="8"/>
      <c r="I177" s="16"/>
    </row>
    <row r="178" spans="2:9">
      <c r="B178" s="8"/>
      <c r="C178" s="8"/>
      <c r="D178" s="8"/>
      <c r="E178" s="8"/>
      <c r="F178" s="8"/>
      <c r="G178" s="8"/>
      <c r="H178" s="8"/>
      <c r="I178" s="16"/>
    </row>
    <row r="179" spans="2:9">
      <c r="B179" s="8"/>
      <c r="C179" s="8"/>
      <c r="D179" s="8"/>
      <c r="E179" s="8"/>
      <c r="F179" s="8"/>
      <c r="G179" s="8"/>
      <c r="H179" s="8"/>
      <c r="I179" s="16"/>
    </row>
    <row r="180" spans="2:9">
      <c r="B180" s="8"/>
      <c r="C180" s="8"/>
      <c r="D180" s="8"/>
      <c r="E180" s="8"/>
      <c r="F180" s="8"/>
      <c r="G180" s="8"/>
      <c r="H180" s="8"/>
      <c r="I180" s="16"/>
    </row>
    <row r="181" spans="2:9">
      <c r="B181" s="8"/>
      <c r="C181" s="8"/>
      <c r="D181" s="8"/>
      <c r="E181" s="8"/>
      <c r="F181" s="8"/>
      <c r="G181" s="8"/>
      <c r="H181" s="8"/>
      <c r="I181" s="16"/>
    </row>
    <row r="182" spans="2:9">
      <c r="B182" s="8"/>
      <c r="C182" s="8"/>
      <c r="D182" s="8"/>
      <c r="E182" s="8"/>
      <c r="F182" s="8"/>
      <c r="G182" s="8"/>
      <c r="H182" s="8"/>
      <c r="I182" s="16"/>
    </row>
    <row r="183" spans="2:9">
      <c r="B183" s="8"/>
      <c r="C183" s="8"/>
      <c r="D183" s="8"/>
      <c r="E183" s="8"/>
      <c r="F183" s="8"/>
      <c r="G183" s="8"/>
      <c r="H183" s="8"/>
      <c r="I183" s="16"/>
    </row>
    <row r="184" spans="2:9">
      <c r="B184" s="8"/>
      <c r="C184" s="8"/>
      <c r="D184" s="8"/>
      <c r="E184" s="8"/>
      <c r="F184" s="8"/>
      <c r="G184" s="8"/>
      <c r="H184" s="8"/>
      <c r="I184" s="16"/>
    </row>
    <row r="185" spans="2:9">
      <c r="B185" s="8"/>
      <c r="C185" s="8"/>
      <c r="D185" s="8"/>
      <c r="E185" s="8"/>
      <c r="F185" s="8"/>
      <c r="G185" s="8"/>
      <c r="H185" s="8"/>
      <c r="I185" s="16"/>
    </row>
    <row r="186" spans="2:9">
      <c r="B186" s="8"/>
      <c r="C186" s="8"/>
      <c r="D186" s="8"/>
      <c r="E186" s="8"/>
      <c r="F186" s="8"/>
      <c r="G186" s="8"/>
      <c r="H186" s="8"/>
      <c r="I186" s="16"/>
    </row>
    <row r="187" spans="2:9">
      <c r="B187" s="8"/>
      <c r="C187" s="8"/>
      <c r="D187" s="8"/>
      <c r="E187" s="8"/>
      <c r="F187" s="8"/>
      <c r="G187" s="8"/>
      <c r="H187" s="8"/>
      <c r="I187" s="16"/>
    </row>
    <row r="188" spans="2:9">
      <c r="B188" s="8"/>
      <c r="C188" s="8"/>
      <c r="D188" s="8"/>
      <c r="E188" s="8"/>
      <c r="F188" s="8"/>
      <c r="G188" s="8"/>
      <c r="H188" s="8"/>
      <c r="I188" s="16"/>
    </row>
    <row r="189" spans="2:9">
      <c r="B189" s="8"/>
      <c r="C189" s="8"/>
      <c r="D189" s="8"/>
      <c r="E189" s="8"/>
      <c r="F189" s="8"/>
      <c r="G189" s="8"/>
      <c r="H189" s="8"/>
      <c r="I189" s="16"/>
    </row>
    <row r="190" spans="2:9">
      <c r="B190" s="8"/>
      <c r="C190" s="8"/>
      <c r="D190" s="8"/>
      <c r="E190" s="8"/>
      <c r="F190" s="8"/>
      <c r="G190" s="8"/>
      <c r="H190" s="8"/>
      <c r="I190" s="16"/>
    </row>
    <row r="191" spans="2:9">
      <c r="B191" s="8"/>
      <c r="C191" s="8"/>
      <c r="D191" s="8"/>
      <c r="E191" s="8"/>
      <c r="F191" s="8"/>
      <c r="G191" s="8"/>
      <c r="H191" s="8"/>
      <c r="I191" s="16"/>
    </row>
    <row r="192" spans="2:9">
      <c r="B192" s="8"/>
      <c r="C192" s="8"/>
      <c r="D192" s="8"/>
      <c r="E192" s="8"/>
      <c r="F192" s="8"/>
      <c r="G192" s="8"/>
      <c r="H192" s="8"/>
      <c r="I192" s="16"/>
    </row>
    <row r="193" spans="2:9">
      <c r="B193" s="8"/>
      <c r="C193" s="8"/>
      <c r="D193" s="8"/>
      <c r="E193" s="8"/>
      <c r="F193" s="8"/>
      <c r="G193" s="8"/>
      <c r="H193" s="8"/>
      <c r="I193" s="16"/>
    </row>
    <row r="194" spans="2:9">
      <c r="B194" s="8"/>
      <c r="C194" s="8"/>
      <c r="D194" s="8"/>
      <c r="E194" s="8"/>
      <c r="F194" s="8"/>
      <c r="G194" s="8"/>
      <c r="H194" s="8"/>
      <c r="I194" s="16"/>
    </row>
    <row r="195" spans="2:9">
      <c r="B195" s="8"/>
      <c r="C195" s="8"/>
      <c r="D195" s="8"/>
      <c r="E195" s="8"/>
      <c r="F195" s="8"/>
      <c r="G195" s="8"/>
      <c r="H195" s="8"/>
      <c r="I195" s="16"/>
    </row>
    <row r="196" spans="2:9">
      <c r="B196" s="8"/>
      <c r="C196" s="8"/>
      <c r="D196" s="8"/>
      <c r="E196" s="8"/>
      <c r="F196" s="8"/>
      <c r="G196" s="8"/>
      <c r="H196" s="8"/>
      <c r="I196" s="16"/>
    </row>
    <row r="197" spans="2:9">
      <c r="B197" s="8"/>
      <c r="C197" s="8"/>
      <c r="D197" s="8"/>
      <c r="E197" s="8"/>
      <c r="F197" s="8"/>
      <c r="G197" s="8"/>
      <c r="H197" s="8"/>
      <c r="I197" s="16"/>
    </row>
    <row r="198" spans="2:9">
      <c r="B198" s="8"/>
      <c r="C198" s="8"/>
      <c r="D198" s="8"/>
      <c r="E198" s="8"/>
      <c r="F198" s="8"/>
      <c r="G198" s="8"/>
      <c r="H198" s="8"/>
      <c r="I198" s="16"/>
    </row>
    <row r="199" spans="2:9">
      <c r="B199" s="8"/>
      <c r="C199" s="8"/>
      <c r="D199" s="8"/>
      <c r="E199" s="8"/>
      <c r="F199" s="8"/>
      <c r="G199" s="8"/>
      <c r="H199" s="8"/>
      <c r="I199" s="16"/>
    </row>
    <row r="200" spans="2:9">
      <c r="B200" s="8"/>
      <c r="C200" s="8"/>
      <c r="D200" s="8"/>
      <c r="E200" s="8"/>
      <c r="F200" s="8"/>
      <c r="G200" s="8"/>
      <c r="H200" s="8"/>
      <c r="I200" s="16"/>
    </row>
    <row r="201" spans="2:9">
      <c r="B201" s="8"/>
      <c r="C201" s="8"/>
      <c r="D201" s="8"/>
      <c r="E201" s="8"/>
      <c r="F201" s="8"/>
      <c r="G201" s="8"/>
      <c r="H201" s="8"/>
      <c r="I201" s="16"/>
    </row>
    <row r="202" spans="2:9">
      <c r="B202" s="8"/>
      <c r="C202" s="8"/>
      <c r="D202" s="8"/>
      <c r="E202" s="8"/>
      <c r="F202" s="8"/>
      <c r="G202" s="8"/>
      <c r="H202" s="8"/>
      <c r="I202" s="16"/>
    </row>
    <row r="203" spans="2:9">
      <c r="B203" s="8"/>
      <c r="C203" s="8"/>
      <c r="D203" s="8"/>
      <c r="E203" s="8"/>
      <c r="F203" s="8"/>
      <c r="G203" s="8"/>
      <c r="H203" s="8"/>
      <c r="I203" s="16"/>
    </row>
    <row r="204" spans="2:9">
      <c r="B204" s="8"/>
      <c r="C204" s="8"/>
      <c r="D204" s="8"/>
      <c r="E204" s="8"/>
      <c r="F204" s="8"/>
      <c r="G204" s="8"/>
      <c r="H204" s="8"/>
      <c r="I204" s="16"/>
    </row>
    <row r="205" spans="2:9">
      <c r="B205" s="8"/>
      <c r="C205" s="8"/>
      <c r="D205" s="8"/>
      <c r="E205" s="8"/>
      <c r="F205" s="8"/>
      <c r="G205" s="8"/>
      <c r="H205" s="8"/>
      <c r="I205" s="16"/>
    </row>
    <row r="206" spans="2:9">
      <c r="B206" s="8"/>
      <c r="C206" s="8"/>
      <c r="D206" s="8"/>
      <c r="E206" s="8"/>
      <c r="F206" s="8"/>
      <c r="G206" s="8"/>
      <c r="H206" s="8"/>
      <c r="I206" s="16"/>
    </row>
    <row r="207" spans="2:9">
      <c r="B207" s="8"/>
      <c r="C207" s="8"/>
      <c r="D207" s="8"/>
      <c r="E207" s="8"/>
      <c r="F207" s="8"/>
      <c r="G207" s="8"/>
      <c r="H207" s="8"/>
      <c r="I207" s="16"/>
    </row>
    <row r="208" spans="2:9">
      <c r="B208" s="8"/>
      <c r="C208" s="8"/>
      <c r="D208" s="8"/>
      <c r="E208" s="8"/>
      <c r="F208" s="8"/>
      <c r="G208" s="8"/>
      <c r="H208" s="8"/>
      <c r="I208" s="16"/>
    </row>
    <row r="209" spans="2:9">
      <c r="B209" s="8"/>
      <c r="C209" s="8"/>
      <c r="D209" s="8"/>
      <c r="E209" s="8"/>
      <c r="F209" s="8"/>
      <c r="G209" s="8"/>
      <c r="H209" s="8"/>
      <c r="I209" s="16"/>
    </row>
    <row r="210" spans="2:9">
      <c r="B210" s="8"/>
      <c r="C210" s="8"/>
      <c r="D210" s="8"/>
      <c r="E210" s="8"/>
      <c r="F210" s="8"/>
      <c r="G210" s="8"/>
      <c r="H210" s="8"/>
      <c r="I210" s="16"/>
    </row>
    <row r="211" spans="2:9">
      <c r="B211" s="8"/>
      <c r="C211" s="8"/>
      <c r="D211" s="8"/>
      <c r="E211" s="8"/>
      <c r="F211" s="8"/>
      <c r="G211" s="8"/>
      <c r="H211" s="8"/>
      <c r="I211" s="16"/>
    </row>
    <row r="212" spans="2:9">
      <c r="B212" s="8"/>
      <c r="C212" s="8"/>
      <c r="D212" s="8"/>
      <c r="E212" s="8"/>
      <c r="F212" s="8"/>
      <c r="G212" s="8"/>
      <c r="H212" s="8"/>
      <c r="I212" s="16"/>
    </row>
    <row r="213" spans="2:9">
      <c r="B213" s="8"/>
      <c r="C213" s="8"/>
      <c r="D213" s="8"/>
      <c r="E213" s="8"/>
      <c r="F213" s="8"/>
      <c r="G213" s="8"/>
      <c r="H213" s="8"/>
      <c r="I213" s="16"/>
    </row>
    <row r="214" spans="2:9">
      <c r="B214" s="8"/>
      <c r="C214" s="8"/>
      <c r="D214" s="8"/>
      <c r="E214" s="8"/>
      <c r="F214" s="8"/>
      <c r="G214" s="8"/>
      <c r="H214" s="8"/>
      <c r="I214" s="16"/>
    </row>
    <row r="215" spans="2:9">
      <c r="B215" s="8"/>
      <c r="C215" s="8"/>
      <c r="D215" s="8"/>
      <c r="E215" s="8"/>
      <c r="F215" s="8"/>
      <c r="G215" s="8"/>
      <c r="H215" s="8"/>
      <c r="I215" s="16"/>
    </row>
    <row r="216" spans="2:9">
      <c r="B216" s="8"/>
      <c r="C216" s="8"/>
      <c r="D216" s="8"/>
      <c r="E216" s="8"/>
      <c r="F216" s="8"/>
      <c r="G216" s="8"/>
      <c r="H216" s="8"/>
      <c r="I216" s="16"/>
    </row>
    <row r="217" spans="2:9">
      <c r="B217" s="8"/>
      <c r="C217" s="8"/>
      <c r="D217" s="8"/>
      <c r="E217" s="8"/>
      <c r="F217" s="8"/>
      <c r="G217" s="8"/>
      <c r="H217" s="8"/>
      <c r="I217" s="16"/>
    </row>
    <row r="218" spans="2:9">
      <c r="B218" s="8"/>
      <c r="C218" s="8"/>
      <c r="D218" s="8"/>
      <c r="E218" s="8"/>
      <c r="F218" s="8"/>
      <c r="G218" s="8"/>
      <c r="H218" s="8"/>
      <c r="I218" s="16"/>
    </row>
    <row r="219" spans="2:9">
      <c r="B219" s="8"/>
      <c r="C219" s="8"/>
      <c r="D219" s="8"/>
      <c r="E219" s="8"/>
      <c r="F219" s="8"/>
      <c r="G219" s="8"/>
      <c r="H219" s="8"/>
      <c r="I219" s="16"/>
    </row>
    <row r="220" spans="2:9">
      <c r="B220" s="8"/>
      <c r="C220" s="8"/>
      <c r="D220" s="8"/>
      <c r="E220" s="8"/>
      <c r="F220" s="8"/>
      <c r="G220" s="8"/>
      <c r="H220" s="8"/>
      <c r="I220" s="16"/>
    </row>
    <row r="221" spans="2:9">
      <c r="B221" s="8"/>
      <c r="C221" s="8"/>
      <c r="D221" s="8"/>
      <c r="E221" s="8"/>
      <c r="F221" s="8"/>
      <c r="G221" s="8"/>
      <c r="H221" s="8"/>
      <c r="I221" s="16"/>
    </row>
    <row r="222" spans="2:9">
      <c r="B222" s="8"/>
      <c r="C222" s="8"/>
      <c r="D222" s="8"/>
      <c r="E222" s="8"/>
      <c r="F222" s="8"/>
      <c r="G222" s="8"/>
      <c r="H222" s="8"/>
      <c r="I222" s="16"/>
    </row>
    <row r="223" spans="2:9">
      <c r="B223" s="8"/>
      <c r="C223" s="8"/>
      <c r="D223" s="8"/>
      <c r="E223" s="8"/>
      <c r="F223" s="8"/>
      <c r="G223" s="8"/>
      <c r="H223" s="8"/>
      <c r="I223" s="16"/>
    </row>
    <row r="224" spans="2:9">
      <c r="B224" s="8"/>
      <c r="C224" s="8"/>
      <c r="D224" s="8"/>
      <c r="E224" s="8"/>
      <c r="F224" s="8"/>
      <c r="G224" s="8"/>
      <c r="H224" s="8"/>
      <c r="I224" s="16"/>
    </row>
    <row r="225" spans="2:9">
      <c r="B225" s="8"/>
      <c r="C225" s="8"/>
      <c r="D225" s="8"/>
      <c r="E225" s="8"/>
      <c r="F225" s="8"/>
      <c r="G225" s="8"/>
      <c r="H225" s="8"/>
      <c r="I225" s="16"/>
    </row>
    <row r="226" spans="2:9">
      <c r="B226" s="8"/>
      <c r="C226" s="8"/>
      <c r="D226" s="8"/>
      <c r="E226" s="8"/>
      <c r="F226" s="8"/>
      <c r="G226" s="8"/>
      <c r="H226" s="8"/>
      <c r="I226" s="16"/>
    </row>
    <row r="227" spans="2:9">
      <c r="B227" s="8"/>
      <c r="C227" s="8"/>
      <c r="D227" s="8"/>
      <c r="E227" s="8"/>
      <c r="F227" s="8"/>
      <c r="G227" s="8"/>
      <c r="H227" s="8"/>
      <c r="I227" s="16"/>
    </row>
    <row r="228" spans="2:9">
      <c r="B228" s="8"/>
      <c r="C228" s="8"/>
      <c r="D228" s="8"/>
      <c r="E228" s="8"/>
      <c r="F228" s="8"/>
      <c r="G228" s="8"/>
      <c r="H228" s="8"/>
      <c r="I228" s="16"/>
    </row>
    <row r="229" spans="2:9">
      <c r="B229" s="8"/>
      <c r="C229" s="8"/>
      <c r="D229" s="8"/>
      <c r="E229" s="8"/>
      <c r="F229" s="8"/>
      <c r="G229" s="8"/>
      <c r="H229" s="8"/>
      <c r="I229" s="16"/>
    </row>
  </sheetData>
  <pageMargins left="0.7" right="0.7" top="0.75" bottom="0.75" header="0.3" footer="0.3"/>
  <pageSetup scale="62" orientation="portrait" horizontalDpi="1200" verticalDpi="1200" r:id="rId1"/>
  <rowBreaks count="2" manualBreakCount="2">
    <brk id="71" max="16383" man="1"/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32"/>
  <sheetViews>
    <sheetView topLeftCell="A9" workbookViewId="0">
      <selection activeCell="B2" sqref="B2:B31"/>
    </sheetView>
  </sheetViews>
  <sheetFormatPr defaultRowHeight="15"/>
  <sheetData>
    <row r="1" spans="1:2">
      <c r="A1" t="s">
        <v>128</v>
      </c>
    </row>
    <row r="2" spans="1:2">
      <c r="A2" t="s">
        <v>162</v>
      </c>
      <c r="B2" s="20">
        <v>200</v>
      </c>
    </row>
    <row r="3" spans="1:2">
      <c r="A3" t="s">
        <v>163</v>
      </c>
      <c r="B3" s="20">
        <v>300</v>
      </c>
    </row>
    <row r="4" spans="1:2">
      <c r="A4" t="s">
        <v>164</v>
      </c>
      <c r="B4" s="20">
        <v>100</v>
      </c>
    </row>
    <row r="5" spans="1:2">
      <c r="A5" t="s">
        <v>136</v>
      </c>
      <c r="B5" s="20">
        <v>200</v>
      </c>
    </row>
    <row r="7" spans="1:2">
      <c r="A7" t="s">
        <v>140</v>
      </c>
    </row>
    <row r="8" spans="1:2">
      <c r="A8" t="s">
        <v>165</v>
      </c>
      <c r="B8" s="20">
        <v>200</v>
      </c>
    </row>
    <row r="9" spans="1:2">
      <c r="A9" t="s">
        <v>166</v>
      </c>
      <c r="B9" s="20">
        <v>100</v>
      </c>
    </row>
    <row r="11" spans="1:2">
      <c r="A11" t="s">
        <v>167</v>
      </c>
    </row>
    <row r="12" spans="1:2">
      <c r="A12" t="s">
        <v>33</v>
      </c>
      <c r="B12" s="20">
        <v>100</v>
      </c>
    </row>
    <row r="13" spans="1:2">
      <c r="A13" t="s">
        <v>113</v>
      </c>
      <c r="B13" s="20">
        <v>300</v>
      </c>
    </row>
    <row r="14" spans="1:2">
      <c r="B14" s="20"/>
    </row>
    <row r="15" spans="1:2">
      <c r="B15" s="20"/>
    </row>
    <row r="16" spans="1:2">
      <c r="A16" t="s">
        <v>121</v>
      </c>
    </row>
    <row r="17" spans="1:2">
      <c r="A17" t="s">
        <v>123</v>
      </c>
      <c r="B17" s="20">
        <v>90</v>
      </c>
    </row>
    <row r="18" spans="1:2">
      <c r="A18" t="s">
        <v>168</v>
      </c>
      <c r="B18" s="20">
        <v>300</v>
      </c>
    </row>
    <row r="20" spans="1:2">
      <c r="A20" t="s">
        <v>169</v>
      </c>
    </row>
    <row r="21" spans="1:2">
      <c r="A21" t="s">
        <v>170</v>
      </c>
      <c r="B21" s="20">
        <v>25</v>
      </c>
    </row>
    <row r="22" spans="1:2">
      <c r="A22" t="s">
        <v>171</v>
      </c>
      <c r="B22" s="20">
        <v>50</v>
      </c>
    </row>
    <row r="23" spans="1:2">
      <c r="A23" t="s">
        <v>172</v>
      </c>
      <c r="B23" s="20">
        <v>25</v>
      </c>
    </row>
    <row r="25" spans="1:2">
      <c r="A25" t="s">
        <v>49</v>
      </c>
    </row>
    <row r="26" spans="1:2">
      <c r="A26" t="s">
        <v>173</v>
      </c>
      <c r="B26" s="20">
        <v>90</v>
      </c>
    </row>
    <row r="27" spans="1:2">
      <c r="A27" t="s">
        <v>174</v>
      </c>
      <c r="B27" s="20">
        <v>300</v>
      </c>
    </row>
    <row r="28" spans="1:2">
      <c r="B28" s="20"/>
    </row>
    <row r="29" spans="1:2">
      <c r="A29" t="s">
        <v>175</v>
      </c>
    </row>
    <row r="30" spans="1:2">
      <c r="A30" t="s">
        <v>176</v>
      </c>
      <c r="B30" s="20">
        <v>200</v>
      </c>
    </row>
    <row r="31" spans="1:2">
      <c r="A31" t="s">
        <v>177</v>
      </c>
      <c r="B31" s="20">
        <v>75</v>
      </c>
    </row>
    <row r="32" spans="1:2">
      <c r="B32" s="20">
        <f>SUM(B1:B31)</f>
        <v>2655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Income</vt:lpstr>
      <vt:lpstr>Exp</vt:lpstr>
      <vt:lpstr>winter share</vt:lpstr>
      <vt:lpstr>Summary!Print_Titles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nhamilton</dc:creator>
  <cp:lastModifiedBy>Home</cp:lastModifiedBy>
  <cp:lastPrinted>2010-09-14T17:46:00Z</cp:lastPrinted>
  <dcterms:created xsi:type="dcterms:W3CDTF">2010-08-23T16:29:03Z</dcterms:created>
  <dcterms:modified xsi:type="dcterms:W3CDTF">2011-03-06T16:23:40Z</dcterms:modified>
</cp:coreProperties>
</file>